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/>
  <bookViews>
    <workbookView xWindow="0" yWindow="0" windowWidth="21600" windowHeight="9225"/>
  </bookViews>
  <sheets>
    <sheet name="Planilha1" sheetId="1" r:id="rId1"/>
  </sheets>
  <externalReferences>
    <externalReference r:id="rId2"/>
  </externalReferences>
  <calcPr calcId="12451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2" i="1"/>
  <c r="E9"/>
  <c r="E7"/>
  <c r="E20" l="1"/>
  <c r="C19"/>
  <c r="C18"/>
  <c r="C17"/>
  <c r="C16"/>
  <c r="C15"/>
  <c r="C14"/>
  <c r="C13"/>
  <c r="C12"/>
  <c r="C11"/>
  <c r="C10"/>
  <c r="C9"/>
  <c r="C8"/>
  <c r="C7"/>
  <c r="B3"/>
</calcChain>
</file>

<file path=xl/sharedStrings.xml><?xml version="1.0" encoding="utf-8"?>
<sst xmlns="http://schemas.openxmlformats.org/spreadsheetml/2006/main" count="19" uniqueCount="19">
  <si>
    <t>ITEM</t>
  </si>
  <si>
    <t>DESCRIÇÃO</t>
  </si>
  <si>
    <t>1.1</t>
  </si>
  <si>
    <t>2.1</t>
  </si>
  <si>
    <t>2.2</t>
  </si>
  <si>
    <t>3.1</t>
  </si>
  <si>
    <t>3.2</t>
  </si>
  <si>
    <t>3.3</t>
  </si>
  <si>
    <t>3.4</t>
  </si>
  <si>
    <t>3.5</t>
  </si>
  <si>
    <t>3.6</t>
  </si>
  <si>
    <t>3.7</t>
  </si>
  <si>
    <t>TOTAL</t>
  </si>
  <si>
    <t xml:space="preserve">Anexo III Planilha Modelo para Proposta </t>
  </si>
  <si>
    <t>VALOR PROPOSTO</t>
  </si>
  <si>
    <t>VALOR MÁX ACEITÁVEL</t>
  </si>
  <si>
    <t>BDI OBRAS E SERVIÇOS</t>
  </si>
  <si>
    <t>BDI  FORNECIMENTO DE MATERIAIS E EQUIPAMENTOS</t>
  </si>
  <si>
    <t xml:space="preserve">PROPONENTE: </t>
  </si>
</sst>
</file>

<file path=xl/styles.xml><?xml version="1.0" encoding="utf-8"?>
<styleSheet xmlns="http://schemas.openxmlformats.org/spreadsheetml/2006/main">
  <numFmts count="3">
    <numFmt numFmtId="44" formatCode="_-&quot;R$&quot;\ * #,##0.00_-;\-&quot;R$&quot;\ * #,##0.00_-;_-&quot;R$&quot;\ * &quot;-&quot;??_-;_-@_-"/>
    <numFmt numFmtId="164" formatCode="_-&quot;R$&quot;* #,##0.00_-;\-&quot;R$&quot;* #,##0.00_-;_-&quot;R$&quot;* &quot;-&quot;??_-;_-@_-"/>
    <numFmt numFmtId="165" formatCode="&quot;R$&quot;\ #,##0.00"/>
  </numFmts>
  <fonts count="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10"/>
      <color theme="0"/>
      <name val="Arial"/>
      <family val="2"/>
    </font>
    <font>
      <sz val="10"/>
      <name val="Arial"/>
      <family val="2"/>
    </font>
    <font>
      <b/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-0.249977111117893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1">
    <xf numFmtId="0" fontId="0" fillId="0" borderId="0" xfId="0"/>
    <xf numFmtId="0" fontId="3" fillId="0" borderId="0" xfId="0" applyFont="1" applyBorder="1" applyAlignment="1">
      <alignment horizontal="center"/>
    </xf>
    <xf numFmtId="0" fontId="4" fillId="2" borderId="4" xfId="0" applyFont="1" applyFill="1" applyBorder="1" applyAlignment="1">
      <alignment horizontal="center"/>
    </xf>
    <xf numFmtId="0" fontId="4" fillId="2" borderId="5" xfId="0" applyFont="1" applyFill="1" applyBorder="1" applyAlignment="1">
      <alignment horizontal="center"/>
    </xf>
    <xf numFmtId="0" fontId="4" fillId="0" borderId="0" xfId="0" applyFont="1"/>
    <xf numFmtId="0" fontId="5" fillId="3" borderId="6" xfId="0" applyFont="1" applyFill="1" applyBorder="1" applyAlignment="1">
      <alignment horizontal="center" vertical="center"/>
    </xf>
    <xf numFmtId="0" fontId="5" fillId="3" borderId="7" xfId="0" applyFont="1" applyFill="1" applyBorder="1" applyAlignment="1">
      <alignment vertical="center"/>
    </xf>
    <xf numFmtId="164" fontId="5" fillId="3" borderId="7" xfId="1" applyFont="1" applyFill="1" applyBorder="1" applyAlignment="1">
      <alignment vertical="center"/>
    </xf>
    <xf numFmtId="0" fontId="6" fillId="0" borderId="6" xfId="0" applyFont="1" applyFill="1" applyBorder="1" applyAlignment="1">
      <alignment horizontal="center" vertical="center"/>
    </xf>
    <xf numFmtId="0" fontId="6" fillId="0" borderId="7" xfId="0" applyFont="1" applyFill="1" applyBorder="1" applyAlignment="1">
      <alignment vertical="center"/>
    </xf>
    <xf numFmtId="164" fontId="6" fillId="0" borderId="7" xfId="1" applyFont="1" applyFill="1" applyBorder="1" applyAlignment="1">
      <alignment vertical="center"/>
    </xf>
    <xf numFmtId="0" fontId="6" fillId="0" borderId="7" xfId="0" applyFont="1" applyFill="1" applyBorder="1" applyAlignment="1">
      <alignment vertical="center" wrapText="1"/>
    </xf>
    <xf numFmtId="44" fontId="7" fillId="2" borderId="9" xfId="0" applyNumberFormat="1" applyFont="1" applyFill="1" applyBorder="1" applyAlignment="1">
      <alignment horizontal="left" vertical="center"/>
    </xf>
    <xf numFmtId="44" fontId="0" fillId="0" borderId="0" xfId="0" applyNumberFormat="1"/>
    <xf numFmtId="164" fontId="0" fillId="0" borderId="0" xfId="1" applyFont="1"/>
    <xf numFmtId="10" fontId="0" fillId="0" borderId="0" xfId="2" applyNumberFormat="1" applyFont="1"/>
    <xf numFmtId="0" fontId="0" fillId="0" borderId="0" xfId="0" applyAlignment="1">
      <alignment horizontal="left" wrapText="1"/>
    </xf>
    <xf numFmtId="0" fontId="4" fillId="2" borderId="5" xfId="0" applyFont="1" applyFill="1" applyBorder="1" applyAlignment="1">
      <alignment horizontal="right"/>
    </xf>
    <xf numFmtId="0" fontId="0" fillId="0" borderId="0" xfId="0" applyBorder="1"/>
    <xf numFmtId="10" fontId="6" fillId="0" borderId="7" xfId="0" applyNumberFormat="1" applyFont="1" applyBorder="1"/>
    <xf numFmtId="165" fontId="5" fillId="3" borderId="7" xfId="0" applyNumberFormat="1" applyFont="1" applyFill="1" applyBorder="1" applyAlignment="1">
      <alignment vertical="center"/>
    </xf>
    <xf numFmtId="165" fontId="6" fillId="0" borderId="7" xfId="0" applyNumberFormat="1" applyFont="1" applyFill="1" applyBorder="1" applyAlignment="1">
      <alignment vertical="center"/>
    </xf>
    <xf numFmtId="165" fontId="6" fillId="0" borderId="7" xfId="0" applyNumberFormat="1" applyFont="1" applyFill="1" applyBorder="1" applyAlignment="1">
      <alignment vertical="center" wrapText="1"/>
    </xf>
    <xf numFmtId="165" fontId="7" fillId="2" borderId="9" xfId="0" applyNumberFormat="1" applyFont="1" applyFill="1" applyBorder="1" applyAlignment="1">
      <alignment horizontal="right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0" fillId="0" borderId="0" xfId="0" applyAlignment="1">
      <alignment horizontal="left" wrapText="1"/>
    </xf>
    <xf numFmtId="0" fontId="7" fillId="2" borderId="8" xfId="0" applyFont="1" applyFill="1" applyBorder="1" applyAlignment="1">
      <alignment horizontal="right" vertical="center"/>
    </xf>
    <xf numFmtId="0" fontId="7" fillId="2" borderId="9" xfId="0" applyFont="1" applyFill="1" applyBorder="1" applyAlignment="1">
      <alignment horizontal="right" vertical="center"/>
    </xf>
    <xf numFmtId="0" fontId="4" fillId="2" borderId="5" xfId="0" applyFont="1" applyFill="1" applyBorder="1" applyAlignment="1">
      <alignment horizontal="center" wrapText="1"/>
    </xf>
  </cellXfs>
  <cellStyles count="3">
    <cellStyle name="Moeda" xfId="1" builtinId="4"/>
    <cellStyle name="Normal" xfId="0" builtinId="0"/>
    <cellStyle name="Porcentagem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581024</xdr:colOff>
      <xdr:row>0</xdr:row>
      <xdr:rowOff>47624</xdr:rowOff>
    </xdr:from>
    <xdr:to>
      <xdr:col>5</xdr:col>
      <xdr:colOff>342899</xdr:colOff>
      <xdr:row>0</xdr:row>
      <xdr:rowOff>476249</xdr:rowOff>
    </xdr:to>
    <xdr:pic>
      <xdr:nvPicPr>
        <xdr:cNvPr id="2" name="Imagem 1">
          <a:extLst>
            <a:ext uri="{FF2B5EF4-FFF2-40B4-BE49-F238E27FC236}">
              <a16:creationId xmlns="" xmlns:a16="http://schemas.microsoft.com/office/drawing/2014/main" id="{D8595F90-1BFD-4468-A957-57C2A57E5C37}"/>
            </a:ext>
          </a:extLst>
        </xdr:cNvPr>
        <xdr:cNvPicPr/>
      </xdr:nvPicPr>
      <xdr:blipFill rotWithShape="1">
        <a:blip xmlns:r="http://schemas.openxmlformats.org/officeDocument/2006/relationships" r:embed="rId1"/>
        <a:srcRect l="56609" b="-2961"/>
        <a:stretch/>
      </xdr:blipFill>
      <xdr:spPr bwMode="auto">
        <a:xfrm>
          <a:off x="7705724" y="47624"/>
          <a:ext cx="1000125" cy="295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Eixo%20Paraibuna/Sistema%20Santa%20Luzia/Serenco%20Muro%20Conten&#231;&#227;o%20Jun%2021/PLANILHA%20OR&#199;AMENT&#193;RIA%20-%20CONTEN&#199;&#195;O%20STA%20LUZIA.R0.xlsm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ONSULTA PREÇO"/>
      <sheetName val="RESUMO"/>
      <sheetName val="ORÇAMENTO"/>
      <sheetName val="1- ADM DA OBRA"/>
      <sheetName val="RESUMO DAS MEMÓRIAS"/>
      <sheetName val="ANEXO 1 - MEMÓRIA DE CÁLCULO"/>
      <sheetName val="ANEXO 2 -MEMÓRIA MURO DE GABIÃO"/>
      <sheetName val="ANEXO 3 - RESUMO SONDAGENS"/>
      <sheetName val="QUADRO RESUMO DE REDES"/>
      <sheetName val="CRONOGRAMA FIS. E FIN."/>
      <sheetName val="PARETO COM CURVA ABC"/>
      <sheetName val="Planilha1"/>
      <sheetName val="Planilha3"/>
      <sheetName val="COMPOSIÇÕES DIVERSAS "/>
      <sheetName val="COMPOSIÇÃO - ADMINISTRAÇÃO"/>
      <sheetName val="MAPA DE COTAÇÃO"/>
      <sheetName val="LISTA DE FORNECEDORES"/>
      <sheetName val="COMPOSIÇÃO DO BDI"/>
      <sheetName val="SINAPI- NÃO DESONERADO-COM 20%"/>
      <sheetName val="SINAPI-DESONERADO-SEM 20%"/>
      <sheetName val="SINAP - INSUMO NÃO DESONERADO"/>
      <sheetName val="SINAPI - INSUMO - DESONERADO"/>
      <sheetName val="COPASA -DESONERADA"/>
      <sheetName val="SETOP ONERADO"/>
      <sheetName val="SETOP DESONERADA"/>
      <sheetName val=" SUDECAP ONERADO"/>
      <sheetName val=" SUDECAP DESONERADA"/>
      <sheetName val="SABESP"/>
    </sheetNames>
    <sheetDataSet>
      <sheetData sheetId="0"/>
      <sheetData sheetId="1"/>
      <sheetData sheetId="2">
        <row r="4">
          <cell r="AB4" t="str">
            <v>OBRA/SERVIÇO: OBRAS DE CONTENÇÃO DE TRECHO DA MARGEM ESQUERDA E DIREITA, DO CANAL SANTA LUZIA, LOCALIZADO NO MUNICÍPIO DE JUIZ DE FORA - MG</v>
          </cell>
        </row>
        <row r="10">
          <cell r="AC10">
            <v>1</v>
          </cell>
          <cell r="AE10" t="str">
            <v/>
          </cell>
          <cell r="AG10" t="str">
            <v>PROJETO EXECUTIVO DE OBRAS DE CONTENÇÃO</v>
          </cell>
        </row>
        <row r="11">
          <cell r="AC11" t="str">
            <v>1.1</v>
          </cell>
          <cell r="AE11" t="str">
            <v/>
          </cell>
          <cell r="AF11" t="str">
            <v>-</v>
          </cell>
          <cell r="AG11" t="str">
            <v>PROJETO EXECUTIVO</v>
          </cell>
        </row>
        <row r="12">
          <cell r="AC12" t="str">
            <v>1.1.1</v>
          </cell>
          <cell r="AD12" t="str">
            <v>COMPOSIÇÃO 13</v>
          </cell>
          <cell r="AE12" t="str">
            <v>COMPOSIÇÃO</v>
          </cell>
          <cell r="AF12" t="str">
            <v>COMPOSIÇÃO 13-COMPOSIÇÃO</v>
          </cell>
          <cell r="AG12" t="str">
            <v>PROJETO EXECUTIVO DE OBRAS DE CONTENÇÃO- FORMATO A.1</v>
          </cell>
        </row>
        <row r="13">
          <cell r="AC13">
            <v>2</v>
          </cell>
          <cell r="AE13" t="str">
            <v/>
          </cell>
          <cell r="AG13" t="str">
            <v xml:space="preserve">ADMINISTRAÇÃO LOCAL E CANTEIRO DE OBRAS </v>
          </cell>
        </row>
        <row r="14">
          <cell r="AC14" t="str">
            <v>2.1</v>
          </cell>
          <cell r="AE14" t="str">
            <v/>
          </cell>
          <cell r="AF14" t="str">
            <v>-</v>
          </cell>
          <cell r="AG14" t="str">
            <v>ADMINISTRAÇÃO LOCAL</v>
          </cell>
        </row>
        <row r="15">
          <cell r="AC15" t="str">
            <v>2.1.1</v>
          </cell>
          <cell r="AD15" t="str">
            <v>COMPOSIÇÃO 1</v>
          </cell>
          <cell r="AE15" t="str">
            <v>COMPOSIÇÃO</v>
          </cell>
          <cell r="AF15" t="str">
            <v>COMPOSIÇÃO 1-COMPOSIÇÃO</v>
          </cell>
          <cell r="AG15" t="str">
            <v xml:space="preserve">ADMINISTRAÇÃO LOCAL DE OBRAS </v>
          </cell>
        </row>
        <row r="16">
          <cell r="AC16" t="str">
            <v>2.2</v>
          </cell>
          <cell r="AE16" t="str">
            <v/>
          </cell>
          <cell r="AF16" t="str">
            <v>-</v>
          </cell>
          <cell r="AG16" t="str">
            <v xml:space="preserve">CANTEIROS DE OBRAS </v>
          </cell>
        </row>
        <row r="17">
          <cell r="AC17" t="str">
            <v>2.2.1</v>
          </cell>
          <cell r="AD17" t="str">
            <v>COMPOSIÇÃO 2</v>
          </cell>
          <cell r="AE17" t="str">
            <v>COMPOSIÇÃO</v>
          </cell>
          <cell r="AF17" t="str">
            <v>COMPOSIÇÃO 2-COMPOSIÇÃO</v>
          </cell>
          <cell r="AG17" t="str">
            <v>CANTEIRO DE APOIO MÓVEL - (COM MESAS, BANCOS , TENDA, SINALIZAÇÃO, LAVATÓRIO E LIXEIRA DE COLETA SELETIVA)</v>
          </cell>
        </row>
        <row r="18">
          <cell r="AC18" t="str">
            <v>2.2.2</v>
          </cell>
          <cell r="AD18">
            <v>65002504</v>
          </cell>
          <cell r="AE18" t="str">
            <v>COPASA-I</v>
          </cell>
          <cell r="AF18" t="str">
            <v>65002504-COPASA-I</v>
          </cell>
          <cell r="AG18" t="str">
            <v>BANHEIRO QUIMICO - CABINE EM FIBRA DE VIDRO, TETO TRANSLUCIDO BRANCO, CAPACIDADE MAXIMA OPERACIONAL 180 LITROS, PORTA PAPEL HIGIENICO E PLACA DE IDENTIFICAÇÃO</v>
          </cell>
        </row>
        <row r="19">
          <cell r="AC19">
            <v>3</v>
          </cell>
          <cell r="AE19" t="str">
            <v/>
          </cell>
          <cell r="AF19" t="str">
            <v>-</v>
          </cell>
          <cell r="AG19" t="str">
            <v>OBRAS DE CONTENÇÃO DO CÓRREGO SANTA LUZIA</v>
          </cell>
        </row>
        <row r="20">
          <cell r="AC20" t="str">
            <v>3.1</v>
          </cell>
          <cell r="AE20" t="str">
            <v/>
          </cell>
          <cell r="AF20" t="str">
            <v>-</v>
          </cell>
          <cell r="AG20" t="str">
            <v xml:space="preserve">SERVIÇOS PRELIMINARES </v>
          </cell>
        </row>
        <row r="21">
          <cell r="AC21" t="str">
            <v>3.1.1</v>
          </cell>
          <cell r="AD21" t="str">
            <v>COMPOSIÇÃO 3</v>
          </cell>
          <cell r="AE21" t="str">
            <v>COMPOSIÇÃO</v>
          </cell>
          <cell r="AF21" t="str">
            <v>COMPOSIÇÃO 3-COMPOSIÇÃO</v>
          </cell>
          <cell r="AG21" t="str">
            <v xml:space="preserve">PLACA DE IDENTIFICAÇÃO DE OBRA EM CHAPA DE AÇO GALVANIZADO </v>
          </cell>
        </row>
        <row r="22">
          <cell r="AC22" t="str">
            <v>3.1.2</v>
          </cell>
          <cell r="AD22">
            <v>97053</v>
          </cell>
          <cell r="AE22" t="str">
            <v>SINAPI</v>
          </cell>
          <cell r="AF22" t="str">
            <v>97053-SINAPI</v>
          </cell>
          <cell r="AG22" t="str">
            <v>SINALIZAÇÃO COM FITA FIXADA EM CONE PLÁSTICO, INCLUINDO CONE. AF_11/2017</v>
          </cell>
        </row>
        <row r="23">
          <cell r="AC23" t="str">
            <v>3.1.3</v>
          </cell>
          <cell r="AD23" t="str">
            <v>COMPOSIÇÃO 4</v>
          </cell>
          <cell r="AE23" t="str">
            <v>COMPOSIÇÃO</v>
          </cell>
          <cell r="AF23" t="str">
            <v>COMPOSIÇÃO 4-COMPOSIÇÃO</v>
          </cell>
          <cell r="AG23" t="str">
            <v xml:space="preserve">SINALIZAÇÃO COM PLACA DE ADVERTÊNCIA DE 1,00 X 0,60 EM CAVALETES DE METALON 20X 20MM </v>
          </cell>
        </row>
        <row r="24">
          <cell r="AC24" t="str">
            <v>3.1.4</v>
          </cell>
          <cell r="AD24">
            <v>37524</v>
          </cell>
          <cell r="AE24" t="str">
            <v>SINAPI-I</v>
          </cell>
          <cell r="AF24" t="str">
            <v>37524-SINAPI-I</v>
          </cell>
          <cell r="AG24" t="str">
            <v>TELA PLASTICA LARANJA, TIPO TAPUME PARA SINALIZACAO, MALHA RETANGULAR, ROLO 1.20 X 50 M (L X C)</v>
          </cell>
        </row>
        <row r="25">
          <cell r="AC25" t="str">
            <v>3.2</v>
          </cell>
          <cell r="AE25" t="str">
            <v/>
          </cell>
          <cell r="AF25" t="str">
            <v>-</v>
          </cell>
          <cell r="AG25" t="str">
            <v>DEMOLIÇÕES E RECOMPOSIÇÕES</v>
          </cell>
        </row>
        <row r="26">
          <cell r="AC26" t="str">
            <v>3.2.1</v>
          </cell>
          <cell r="AE26" t="str">
            <v/>
          </cell>
          <cell r="AF26" t="str">
            <v>-</v>
          </cell>
          <cell r="AG26" t="str">
            <v>RECOMPOSIÇÃO DO PAVIMENTO ASFÁLTICO</v>
          </cell>
        </row>
        <row r="27">
          <cell r="AC27" t="str">
            <v>3.2.1.1</v>
          </cell>
          <cell r="AD27">
            <v>96396</v>
          </cell>
          <cell r="AE27" t="str">
            <v>SINAPI</v>
          </cell>
          <cell r="AF27" t="str">
            <v>96396-SINAPI</v>
          </cell>
          <cell r="AG27" t="str">
            <v>EXECUÇÃO E COMPACTAÇÃO DE BASE E OU SUB BASE PARA PAVIMENTAÇÃO DE BRITA GRADUADA SIMPLES - EXCLUSIVE CARGA E TRANSPORTE. AF_11/2019</v>
          </cell>
        </row>
        <row r="28">
          <cell r="AC28" t="str">
            <v>3.2.1.2</v>
          </cell>
          <cell r="AD28">
            <v>100974</v>
          </cell>
          <cell r="AE28" t="str">
            <v>SINAPI</v>
          </cell>
          <cell r="AF28" t="str">
            <v>100974-SINAPI</v>
          </cell>
          <cell r="AG28" t="str">
            <v>CARGA, MANOBRA E DESCARGA DE SOLOS E MATERIAIS GRANULARES EM CAMINHÃO BASCULANTE 10 M³ - CARGA COM PÁ CARREGADEIRA (CAÇAMBA DE 1,7 A 2,8 M³ / 128 HP) E DESCARGA LIVRE (UNIDADE: M3). AF_07/2020</v>
          </cell>
        </row>
        <row r="29">
          <cell r="AC29" t="str">
            <v>3.2.1.3</v>
          </cell>
          <cell r="AD29">
            <v>95875</v>
          </cell>
          <cell r="AE29" t="str">
            <v>SINAPI</v>
          </cell>
          <cell r="AF29" t="str">
            <v>95875-SINAPI</v>
          </cell>
          <cell r="AG29" t="str">
            <v>TRANSPORTE COM CAMINHÃO BASCULANTE DE 10 M³, EM VIA URBANA PAVIMENTADA, DMT ATÉ 30 KM (UNIDADE: M3XKM). AF_07/2020</v>
          </cell>
        </row>
        <row r="30">
          <cell r="AC30" t="str">
            <v>3.2.1.4</v>
          </cell>
          <cell r="AD30">
            <v>102101</v>
          </cell>
          <cell r="AE30" t="str">
            <v>SINAPI</v>
          </cell>
          <cell r="AF30" t="str">
            <v>102101-SINAPI</v>
          </cell>
          <cell r="AG30" t="str">
            <v>EXECUÇÃO DE PINTURA DE LIGAÇÃO COM EMULSÃO ASFÁLTICA RR-2C, PARA O FECHAMENTO DE VALAS. AF_12/2020</v>
          </cell>
        </row>
        <row r="31">
          <cell r="AC31" t="str">
            <v>3.2.1.5</v>
          </cell>
          <cell r="AD31">
            <v>95995</v>
          </cell>
          <cell r="AE31" t="str">
            <v>SINAPI</v>
          </cell>
          <cell r="AF31" t="str">
            <v>95995-SINAPI</v>
          </cell>
          <cell r="AG31" t="str">
            <v>EXECUÇÃO DE PAVIMENTO COM APLICAÇÃO DE CONCRETO ASFÁLTICO, CAMADA DE ROLAMENTO - EXCLUSIVE CARGA E TRANSPORTE. AF_11/2019</v>
          </cell>
        </row>
        <row r="32">
          <cell r="AC32" t="str">
            <v>3.2.1.6</v>
          </cell>
          <cell r="AD32">
            <v>100974</v>
          </cell>
          <cell r="AE32" t="str">
            <v>SINAPI</v>
          </cell>
          <cell r="AF32" t="str">
            <v>100974-SINAPI</v>
          </cell>
          <cell r="AG32" t="str">
            <v>CARGA, MANOBRA E DESCARGA DE SOLOS E MATERIAIS GRANULARES EM CAMINHÃO BASCULANTE 10 M³ - CARGA COM PÁ CARREGADEIRA (CAÇAMBA DE 1,7 A 2,8 M³ / 128 HP) E DESCARGA LIVRE (UNIDADE: M3). AF_07/2020</v>
          </cell>
        </row>
        <row r="33">
          <cell r="AC33" t="str">
            <v>3.2.1.7</v>
          </cell>
          <cell r="AD33" t="str">
            <v>COMPOSIÇÃO 7</v>
          </cell>
          <cell r="AE33" t="str">
            <v>COMPOSIÇÃO</v>
          </cell>
          <cell r="AF33" t="str">
            <v>COMPOSIÇÃO 7-COMPOSIÇÃO</v>
          </cell>
          <cell r="AG33" t="str">
            <v>TRANSPORTE DE MATERIAL ASFALTICO, COM CAMINHÃO COM CAPACIDADE DE 20000 L EM RODOVIA PAVIMENTADA PARA DISTÂNCIAS MÉDIAS DE TRANSPORTE IGUAL OU INFERIOR A 100 KM. AF_02/2016</v>
          </cell>
        </row>
        <row r="34">
          <cell r="AC34" t="str">
            <v>3.2.2</v>
          </cell>
          <cell r="AE34" t="str">
            <v/>
          </cell>
          <cell r="AF34" t="str">
            <v>-</v>
          </cell>
          <cell r="AG34" t="str">
            <v>RECOMPOSIÇÃO DE MEIO FIO</v>
          </cell>
        </row>
        <row r="35">
          <cell r="AC35" t="str">
            <v>3.2.2.1</v>
          </cell>
          <cell r="AD35">
            <v>4059</v>
          </cell>
          <cell r="AE35" t="str">
            <v>SINAPI-I</v>
          </cell>
          <cell r="AF35" t="str">
            <v>4059-SINAPI-I</v>
          </cell>
          <cell r="AG35" t="str">
            <v>MEIO-FIO OU GUIA DE CONCRETO, PRE-MOLDADO, COMP 1 M, *30 X 12/15* CM (H X L1/L2)</v>
          </cell>
        </row>
        <row r="36">
          <cell r="AC36" t="str">
            <v>3.2.2.2</v>
          </cell>
          <cell r="AD36">
            <v>94273</v>
          </cell>
          <cell r="AE36" t="str">
            <v>SINAPI</v>
          </cell>
          <cell r="AF36" t="str">
            <v>94273-SINAPI</v>
          </cell>
          <cell r="AG36" t="str">
            <v>ASSENTAMENTO DE GUIA (MEIO-FIO) EM TRECHO RETO, CONFECCIONADA EM CONCRETO PRÉ-FABRICADO, DIMENSÕES 100X15X13X30 CM (COMPRIMENTO X BASE INFERIOR X BASE SUPERIOR X ALTURA), PARA VIAS URBANAS (USO VIÁRIO). AF_06/2016</v>
          </cell>
        </row>
        <row r="37">
          <cell r="AC37" t="str">
            <v>3.2.3</v>
          </cell>
          <cell r="AE37" t="str">
            <v/>
          </cell>
          <cell r="AF37" t="str">
            <v>-</v>
          </cell>
          <cell r="AG37" t="str">
            <v>DEMOLIÇÃO DE MURO DE CONCRETO / RIP RAP</v>
          </cell>
        </row>
        <row r="38">
          <cell r="AC38" t="str">
            <v>3.2.3.1</v>
          </cell>
          <cell r="AD38">
            <v>97627</v>
          </cell>
          <cell r="AE38" t="str">
            <v>SINAPI</v>
          </cell>
          <cell r="AF38" t="str">
            <v>97627-SINAPI</v>
          </cell>
          <cell r="AG38" t="str">
            <v>DEMOLIÇÃO DE PILARES E VIGAS EM CONCRETO ARMADO, DE FORMA MECANIZADA COM MARTELETE, SEM REAPROVEITAMENTO. AF_12/2017</v>
          </cell>
        </row>
        <row r="39">
          <cell r="AC39" t="str">
            <v>3.2.3.2</v>
          </cell>
          <cell r="AD39">
            <v>100982</v>
          </cell>
          <cell r="AE39" t="str">
            <v>SINAPI</v>
          </cell>
          <cell r="AF39" t="str">
            <v>100982-SINAPI</v>
          </cell>
          <cell r="AG39" t="str">
            <v>CARGA, MANOBRA E DESCARGA DE ENTULHO EM CAMINHÃO BASCULANTE 10 M³ - CARGA COM ESCAVADEIRA HIDRÁULICA  (CAÇAMBA DE 0,80 M³ / 111 HP) E DESCARGA LIVRE (UNIDADE: M3). AF_07/2020</v>
          </cell>
        </row>
        <row r="40">
          <cell r="AC40" t="str">
            <v>3.2.3.3</v>
          </cell>
          <cell r="AD40">
            <v>95875</v>
          </cell>
          <cell r="AE40" t="str">
            <v>SINAPI</v>
          </cell>
          <cell r="AF40" t="str">
            <v>95875-SINAPI</v>
          </cell>
          <cell r="AG40" t="str">
            <v>TRANSPORTE COM CAMINHÃO BASCULANTE DE 10 M³, EM VIA URBANA PAVIMENTADA, DMT ATÉ 30 KM (UNIDADE: M3XKM). AF_07/2020</v>
          </cell>
        </row>
        <row r="41">
          <cell r="AC41" t="str">
            <v>3.2.3.4</v>
          </cell>
          <cell r="AD41" t="str">
            <v>COT_BOTA_01</v>
          </cell>
          <cell r="AE41" t="str">
            <v>COTAÇÃO</v>
          </cell>
          <cell r="AF41" t="str">
            <v>COT_BOTA_01-COTAÇÃO</v>
          </cell>
          <cell r="AG41" t="str">
            <v>ÁREA DE DESCARTE DE MATERIAL EM BOTA FORA - (INCLUSIVE RECEBIMENTO E ESPALHAMENTO)</v>
          </cell>
        </row>
        <row r="42">
          <cell r="AC42" t="str">
            <v>3.3</v>
          </cell>
          <cell r="AE42" t="str">
            <v/>
          </cell>
          <cell r="AF42" t="str">
            <v>-</v>
          </cell>
          <cell r="AG42" t="str">
            <v>TRABALHOS EM TERRA</v>
          </cell>
        </row>
        <row r="43">
          <cell r="AC43" t="str">
            <v>3.3.1</v>
          </cell>
          <cell r="AE43" t="str">
            <v/>
          </cell>
          <cell r="AF43" t="str">
            <v>-</v>
          </cell>
          <cell r="AG43" t="str">
            <v>ESCAVAÇÃO MECÂNICA A CÉU ABERTO EM SOLO SECO</v>
          </cell>
        </row>
        <row r="44">
          <cell r="AC44" t="str">
            <v>3.3.1.1</v>
          </cell>
          <cell r="AD44">
            <v>101230</v>
          </cell>
          <cell r="AE44" t="str">
            <v>SINAPI</v>
          </cell>
          <cell r="AF44" t="str">
            <v>101230-SINAPI</v>
          </cell>
          <cell r="AG44" t="str">
            <v>ESCAVAÇÃO VERTICAL A CÉU ABERTO, EM OBRAS DE INFRAESTRUTURA, INCLUINDO CARGA, DESCARGA E TRANSPORTE, EM SOLO DE 1ª CATEGORIA COM ESCAVADEIRA HIDRÁULICA (CAÇAMBA: 0,8 M³ / 111 HP), FROTA DE 3 CAMINHÕES BASCULANTES DE 14 M³, DMT ATÉ 1 KM E VELOCIDADE MÉDIA14KM/H. AF_05/2020</v>
          </cell>
        </row>
        <row r="45">
          <cell r="AC45" t="str">
            <v>3.3.2</v>
          </cell>
          <cell r="AE45" t="str">
            <v/>
          </cell>
          <cell r="AF45" t="str">
            <v>-</v>
          </cell>
          <cell r="AG45" t="str">
            <v>REBAIXAMENTO DE LENÇOL FREÁTICO</v>
          </cell>
        </row>
        <row r="46">
          <cell r="AC46" t="str">
            <v>3.3.2.1</v>
          </cell>
          <cell r="AD46" t="str">
            <v>COMPOSIÇÃO 5</v>
          </cell>
          <cell r="AE46" t="str">
            <v>COMPOSIÇÃO</v>
          </cell>
          <cell r="AF46" t="str">
            <v>COMPOSIÇÃO 5-COMPOSIÇÃO</v>
          </cell>
          <cell r="AG46" t="str">
            <v>ESGOTAMENTO DE ÁGUA COM MOTO-BOMBA AUTOESCOVANTE</v>
          </cell>
        </row>
        <row r="47">
          <cell r="AC47" t="str">
            <v>3.3.3</v>
          </cell>
          <cell r="AE47" t="str">
            <v/>
          </cell>
          <cell r="AF47" t="str">
            <v>-</v>
          </cell>
          <cell r="AG47" t="str">
            <v>REGULARIZAÇÃO/EMBASAMENTO</v>
          </cell>
        </row>
        <row r="48">
          <cell r="AC48" t="str">
            <v>3.3.3.1</v>
          </cell>
          <cell r="AD48" t="str">
            <v>COMPOSIÇÃO 6</v>
          </cell>
          <cell r="AE48" t="str">
            <v>COMPOSIÇÃO</v>
          </cell>
          <cell r="AF48" t="str">
            <v>COMPOSIÇÃO 6-COMPOSIÇÃO</v>
          </cell>
          <cell r="AG48" t="str">
            <v>ENROCAMENTO MANUAL COM PEDRA DE MÃO E ARRUMACAO DO MATERIAL</v>
          </cell>
        </row>
        <row r="49">
          <cell r="AC49" t="str">
            <v>3.3.4</v>
          </cell>
          <cell r="AE49" t="str">
            <v/>
          </cell>
          <cell r="AF49" t="str">
            <v>-</v>
          </cell>
          <cell r="AG49" t="str">
            <v>ATERRO</v>
          </cell>
        </row>
        <row r="50">
          <cell r="AC50" t="str">
            <v>3.3.4.1</v>
          </cell>
          <cell r="AD50" t="str">
            <v>COMPOSIÇÃO 12</v>
          </cell>
          <cell r="AE50" t="str">
            <v>COMPOSIÇÃO</v>
          </cell>
          <cell r="AF50" t="str">
            <v>COMPOSIÇÃO 12-COMPOSIÇÃO</v>
          </cell>
          <cell r="AG50" t="str">
            <v>CARGA E LANÇAMENTO DE MATERIAIS ARGILOSOS PARA ATERRO, INCLUSIVE COMPACTAÇÃO MANUAL A 95% DO PN, COM PLACA VIBRATÓRIA</v>
          </cell>
        </row>
        <row r="51">
          <cell r="AC51" t="str">
            <v>3.3.5</v>
          </cell>
          <cell r="AE51" t="str">
            <v/>
          </cell>
          <cell r="AF51" t="str">
            <v>-</v>
          </cell>
          <cell r="AG51" t="str">
            <v xml:space="preserve">BOTA FORA E EMPRÉSTIMO DE TERRA  </v>
          </cell>
        </row>
        <row r="52">
          <cell r="AC52" t="str">
            <v>3.3.5.1</v>
          </cell>
          <cell r="AD52">
            <v>100982</v>
          </cell>
          <cell r="AE52" t="str">
            <v>SINAPI</v>
          </cell>
          <cell r="AF52" t="str">
            <v>100982-SINAPI</v>
          </cell>
          <cell r="AG52" t="str">
            <v>CARGA, MANOBRA E DESCARGA DE ENTULHO EM CAMINHÃO BASCULANTE 10 M³ - CARGA COM ESCAVADEIRA HIDRÁULICA  (CAÇAMBA DE 0,80 M³ / 111 HP) E DESCARGA LIVRE (UNIDADE: M3). AF_07/2020</v>
          </cell>
        </row>
        <row r="53">
          <cell r="AC53" t="str">
            <v>3.3.5.2</v>
          </cell>
          <cell r="AD53">
            <v>95875</v>
          </cell>
          <cell r="AE53" t="str">
            <v>SINAPI</v>
          </cell>
          <cell r="AF53" t="str">
            <v>95875-SINAPI</v>
          </cell>
          <cell r="AG53" t="str">
            <v>TRANSPORTE COM CAMINHÃO BASCULANTE DE 10 M³, EM VIA URBANA PAVIMENTADA, DMT ATÉ 30 KM (UNIDADE: M3XKM). AF_07/2020</v>
          </cell>
        </row>
        <row r="54">
          <cell r="AC54" t="str">
            <v>3.3.5.3</v>
          </cell>
          <cell r="AD54" t="str">
            <v>COT_BOTA_01</v>
          </cell>
          <cell r="AE54" t="str">
            <v>COTAÇÃO</v>
          </cell>
          <cell r="AF54" t="str">
            <v>COT_BOTA_01-COTAÇÃO</v>
          </cell>
          <cell r="AG54" t="str">
            <v>ÁREA DE DESCARTE DE MATERIAL EM BOTA FORA - (INCLUSIVE RECEBIMENTO E ESPALHAMENTO)</v>
          </cell>
        </row>
        <row r="55">
          <cell r="AC55" t="str">
            <v>3.4</v>
          </cell>
          <cell r="AE55" t="str">
            <v/>
          </cell>
          <cell r="AF55" t="str">
            <v>-</v>
          </cell>
          <cell r="AG55" t="str">
            <v>CONTENÇÃO DO CANAL</v>
          </cell>
        </row>
        <row r="56">
          <cell r="AC56" t="str">
            <v>3.4.1</v>
          </cell>
          <cell r="AD56">
            <v>92749</v>
          </cell>
          <cell r="AE56" t="str">
            <v>SINAPI</v>
          </cell>
          <cell r="AF56" t="str">
            <v>92749-SINAPI</v>
          </cell>
          <cell r="AG56" t="str">
            <v>MURO DE GABIÃO, ENCHIMENTO COM PEDRA DE MÃO TIPO RACHÃO, COM SOLO REFORÇADO, PARA MUROS COM ALTURA MENOR OU IGUAL A 4 M   FORNECIMENTO E EXECUÇÃO. AF_12/2015</v>
          </cell>
        </row>
        <row r="57">
          <cell r="AC57" t="str">
            <v>3.5</v>
          </cell>
          <cell r="AE57" t="str">
            <v/>
          </cell>
          <cell r="AF57" t="str">
            <v>-</v>
          </cell>
          <cell r="AG57" t="str">
            <v>FORNECIMENTO E ASSENTAMENTO DE TUBOS, CONEXÕES E ACESSÓRIOS</v>
          </cell>
        </row>
        <row r="58">
          <cell r="AC58" t="str">
            <v>3.5.1</v>
          </cell>
          <cell r="AE58" t="str">
            <v/>
          </cell>
          <cell r="AF58" t="str">
            <v>-</v>
          </cell>
          <cell r="AG58" t="str">
            <v>FORNECIMENTO DE TUBOS PARA DRENAGEM URBANA</v>
          </cell>
        </row>
        <row r="59">
          <cell r="AC59" t="str">
            <v>3.5.1.1</v>
          </cell>
          <cell r="AD59">
            <v>7745</v>
          </cell>
          <cell r="AE59" t="str">
            <v>SINAPI-I</v>
          </cell>
          <cell r="AF59" t="str">
            <v>7745-SINAPI-I</v>
          </cell>
          <cell r="AG59" t="str">
            <v>TUBO DE CONCRETO ARMADO PARA AGUAS PLUVIAIS, CLASSE PA-1, COM ENCAIXE PONTA E BOLSA, DIAMETRO NOMINAL DE 400 MM</v>
          </cell>
        </row>
        <row r="60">
          <cell r="AC60" t="str">
            <v>3.5.2</v>
          </cell>
          <cell r="AE60" t="str">
            <v/>
          </cell>
          <cell r="AF60" t="str">
            <v>-</v>
          </cell>
          <cell r="AG60" t="str">
            <v>ASSENTAMENTO DE TUBOS PARA DRENAGEM URBANA</v>
          </cell>
        </row>
        <row r="61">
          <cell r="AC61" t="str">
            <v>3.5.2.1</v>
          </cell>
          <cell r="AD61">
            <v>92821</v>
          </cell>
          <cell r="AE61" t="str">
            <v>SINAPI</v>
          </cell>
          <cell r="AF61" t="str">
            <v>92821-SINAPI</v>
          </cell>
          <cell r="AG61" t="str">
            <v>ASSENTAMENTO DE TUBO DE CONCRETO PARA REDES COLETORAS DE ÁGUAS PLUVIAIS, DIÂMETRO DE 400 MM, JUNTA RÍGIDA, INSTALADO EM LOCAL COM ALTO NÍVEL DE INTERFERÊNCIAS (NÃO INCLUI FORNECIMENTO). AF_12/2015</v>
          </cell>
        </row>
        <row r="62">
          <cell r="AC62" t="str">
            <v>3.6</v>
          </cell>
          <cell r="AE62" t="str">
            <v/>
          </cell>
          <cell r="AF62" t="str">
            <v>-</v>
          </cell>
          <cell r="AG62" t="str">
            <v>CAIXA DE DRENAGEM</v>
          </cell>
        </row>
        <row r="63">
          <cell r="AC63" t="str">
            <v>3.6.1</v>
          </cell>
          <cell r="AD63">
            <v>97933</v>
          </cell>
          <cell r="AE63" t="str">
            <v>SINAPI</v>
          </cell>
          <cell r="AF63" t="str">
            <v>97933-SINAPI</v>
          </cell>
          <cell r="AG63" t="str">
            <v>CAIXA COM GRELHA SIMPLES RETANGULAR, EM CONCRETO PRÉ-MOLDADO, DIMENSÕES INTERNAS: 0,6X1,0X1,0 M. AF_12/2020</v>
          </cell>
        </row>
        <row r="64">
          <cell r="AC64" t="str">
            <v>3.7</v>
          </cell>
          <cell r="AE64" t="str">
            <v/>
          </cell>
          <cell r="AF64" t="str">
            <v>-</v>
          </cell>
          <cell r="AG64" t="str">
            <v>SERVIÇOS COMPLEMENTARES</v>
          </cell>
        </row>
        <row r="65">
          <cell r="AC65" t="str">
            <v>3.7.1</v>
          </cell>
          <cell r="AE65" t="str">
            <v/>
          </cell>
          <cell r="AF65" t="str">
            <v>-</v>
          </cell>
          <cell r="AG65" t="str">
            <v>SERVIÇOS DIVERSOS</v>
          </cell>
        </row>
        <row r="66">
          <cell r="AC66" t="str">
            <v>3.7.1.1</v>
          </cell>
          <cell r="AD66" t="str">
            <v>COMPOSIÇÃO 8</v>
          </cell>
          <cell r="AE66" t="str">
            <v>COMPOSIÇÃO</v>
          </cell>
          <cell r="AF66" t="str">
            <v>COMPOSIÇÃO 8-COMPOSIÇÃO</v>
          </cell>
          <cell r="AG66" t="str">
            <v>LIMPEZA MANUAL DE RUA INCLUSIVE VARRIÇÃO</v>
          </cell>
        </row>
        <row r="67">
          <cell r="AC67" t="str">
            <v>3.7.1.2</v>
          </cell>
          <cell r="AD67" t="str">
            <v>COMPOSIÇÃO 9</v>
          </cell>
          <cell r="AE67" t="str">
            <v>COMPOSIÇÃO</v>
          </cell>
          <cell r="AF67" t="str">
            <v>COMPOSIÇÃO 9-COMPOSIÇÃO</v>
          </cell>
          <cell r="AG67" t="str">
            <v>LAVAGEM DE RUA COM JATO DE ÁGUA EM CAMINHÃO PIPA</v>
          </cell>
        </row>
        <row r="68">
          <cell r="AC68" t="str">
            <v>3.7.1.3</v>
          </cell>
          <cell r="AD68" t="str">
            <v>COMPOSIÇÃO 10</v>
          </cell>
          <cell r="AE68" t="str">
            <v>COMPOSIÇÃO</v>
          </cell>
          <cell r="AF68" t="str">
            <v>COMPOSIÇÃO 10-COMPOSIÇÃO</v>
          </cell>
          <cell r="AG68" t="str">
            <v>PASSADIÇO EM CHAPA DE ACO CARBONO 3/8 (COLOCÃO/ USO/ REMOÇÃO) P/ PASSAGEM DE VEICULO SOBRE VALA MEDIDA POR AREA CHAPA EM CADA APLICACAO</v>
          </cell>
        </row>
        <row r="69">
          <cell r="AC69" t="str">
            <v>3.7.2</v>
          </cell>
          <cell r="AE69" t="str">
            <v/>
          </cell>
          <cell r="AF69" t="str">
            <v>-</v>
          </cell>
          <cell r="AG69" t="str">
            <v>EXECUÇÃO EM TRECHOS DENTRO DO CANAL DE CONCRETO - ENSECADEIRAS</v>
          </cell>
        </row>
        <row r="70">
          <cell r="AC70" t="str">
            <v>3.7.2.1</v>
          </cell>
          <cell r="AD70" t="str">
            <v>COMPOSIÇÃO 11</v>
          </cell>
          <cell r="AE70" t="str">
            <v>COMPOSIÇÃO</v>
          </cell>
          <cell r="AF70" t="str">
            <v>COMPOSIÇÃO 11-COMPOSIÇÃO</v>
          </cell>
          <cell r="AG70" t="str">
            <v>EXECUÇÃO DE ENSECADEIRA COM RIP-RAP DE SOLO COM AREIA GROSSA (INCLUSIVE TRANSPORTE HORIZONTAL MANUAL ATÉ 100M)</v>
          </cell>
        </row>
        <row r="71">
          <cell r="AF71" t="str">
            <v>-</v>
          </cell>
          <cell r="AG71" t="str">
            <v>TOTAL GERAL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F97"/>
  <sheetViews>
    <sheetView tabSelected="1" workbookViewId="0">
      <selection activeCell="C5" sqref="C5"/>
    </sheetView>
  </sheetViews>
  <sheetFormatPr defaultColWidth="9.140625" defaultRowHeight="12.75" customHeight="1" zeroHeight="1"/>
  <cols>
    <col min="1" max="1" width="2" customWidth="1"/>
    <col min="3" max="3" width="76.7109375" customWidth="1"/>
    <col min="4" max="4" width="13.42578125" customWidth="1"/>
    <col min="5" max="5" width="18.5703125" customWidth="1"/>
    <col min="16384" max="16384" width="0.140625" customWidth="1"/>
  </cols>
  <sheetData>
    <row r="1" spans="2:6" ht="44.25" customHeight="1" thickBot="1">
      <c r="B1" s="24" t="s">
        <v>13</v>
      </c>
      <c r="C1" s="25"/>
      <c r="D1" s="25"/>
      <c r="E1" s="25"/>
      <c r="F1" s="26"/>
    </row>
    <row r="2" spans="2:6" ht="8.25" customHeight="1">
      <c r="B2" s="1"/>
      <c r="C2" s="1"/>
      <c r="D2" s="1"/>
      <c r="E2" s="1"/>
    </row>
    <row r="3" spans="2:6" ht="27" customHeight="1">
      <c r="B3" s="27" t="str">
        <f>[1]ORÇAMENTO!AB4</f>
        <v>OBRA/SERVIÇO: OBRAS DE CONTENÇÃO DE TRECHO DA MARGEM ESQUERDA E DIREITA, DO CANAL SANTA LUZIA, LOCALIZADO NO MUNICÍPIO DE JUIZ DE FORA - MG</v>
      </c>
      <c r="C3" s="27"/>
      <c r="D3" s="27"/>
      <c r="E3" s="27"/>
      <c r="F3" s="27"/>
    </row>
    <row r="4" spans="2:6" ht="27" customHeight="1">
      <c r="B4" s="27" t="s">
        <v>18</v>
      </c>
      <c r="C4" s="27"/>
      <c r="D4" s="27"/>
      <c r="E4" s="27"/>
      <c r="F4" s="16"/>
    </row>
    <row r="5" spans="2:6" ht="27" customHeight="1" thickBot="1"/>
    <row r="6" spans="2:6" ht="39">
      <c r="B6" s="2" t="s">
        <v>0</v>
      </c>
      <c r="C6" s="3" t="s">
        <v>1</v>
      </c>
      <c r="D6" s="30" t="s">
        <v>14</v>
      </c>
      <c r="E6" s="30" t="s">
        <v>15</v>
      </c>
    </row>
    <row r="7" spans="2:6" s="4" customFormat="1">
      <c r="B7" s="5">
        <v>1</v>
      </c>
      <c r="C7" s="6" t="str">
        <f>VLOOKUP(B7,[1]ORÇAMENTO!$AC$10:$AG$8823,5,FALSE)</f>
        <v>PROJETO EXECUTIVO DE OBRAS DE CONTENÇÃO</v>
      </c>
      <c r="D7" s="20"/>
      <c r="E7" s="7">
        <f>E8</f>
        <v>9537.6200000000008</v>
      </c>
    </row>
    <row r="8" spans="2:6" ht="15">
      <c r="B8" s="8" t="s">
        <v>2</v>
      </c>
      <c r="C8" s="9" t="str">
        <f>VLOOKUP(B8,[1]ORÇAMENTO!$AC$10:$AG$8823,5,FALSE)</f>
        <v>PROJETO EXECUTIVO</v>
      </c>
      <c r="D8" s="21"/>
      <c r="E8" s="10">
        <v>9537.6200000000008</v>
      </c>
    </row>
    <row r="9" spans="2:6" s="4" customFormat="1">
      <c r="B9" s="5">
        <v>2</v>
      </c>
      <c r="C9" s="6" t="str">
        <f>VLOOKUP(B9,[1]ORÇAMENTO!$AC$10:$AG$8823,5,FALSE)</f>
        <v xml:space="preserve">ADMINISTRAÇÃO LOCAL E CANTEIRO DE OBRAS </v>
      </c>
      <c r="D9" s="20"/>
      <c r="E9" s="7">
        <f>E10+E11</f>
        <v>66613.36</v>
      </c>
    </row>
    <row r="10" spans="2:6" ht="15">
      <c r="B10" s="8" t="s">
        <v>3</v>
      </c>
      <c r="C10" s="9" t="str">
        <f>VLOOKUP(B10,[1]ORÇAMENTO!$AC$10:$AG$8823,5,FALSE)</f>
        <v>ADMINISTRAÇÃO LOCAL</v>
      </c>
      <c r="D10" s="21"/>
      <c r="E10" s="10">
        <v>58809.09</v>
      </c>
    </row>
    <row r="11" spans="2:6" ht="15">
      <c r="B11" s="8" t="s">
        <v>4</v>
      </c>
      <c r="C11" s="9" t="str">
        <f>VLOOKUP(B11,[1]ORÇAMENTO!$AC$10:$AG$8823,5,FALSE)</f>
        <v xml:space="preserve">CANTEIROS DE OBRAS </v>
      </c>
      <c r="D11" s="21"/>
      <c r="E11" s="10">
        <v>7804.27</v>
      </c>
    </row>
    <row r="12" spans="2:6" s="4" customFormat="1">
      <c r="B12" s="5">
        <v>3</v>
      </c>
      <c r="C12" s="6" t="str">
        <f>VLOOKUP(B12,[1]ORÇAMENTO!$AC$10:$AG$8823,5,FALSE)</f>
        <v>OBRAS DE CONTENÇÃO DO CÓRREGO SANTA LUZIA</v>
      </c>
      <c r="D12" s="20"/>
      <c r="E12" s="7">
        <f>SUM(E13:E19)</f>
        <v>534172.97</v>
      </c>
    </row>
    <row r="13" spans="2:6" ht="15">
      <c r="B13" s="8" t="s">
        <v>5</v>
      </c>
      <c r="C13" s="9" t="str">
        <f>VLOOKUP(B13,[1]ORÇAMENTO!$AC$10:$AG$8823,5,FALSE)</f>
        <v xml:space="preserve">SERVIÇOS PRELIMINARES </v>
      </c>
      <c r="D13" s="21"/>
      <c r="E13" s="10">
        <v>3432.11</v>
      </c>
    </row>
    <row r="14" spans="2:6" ht="15">
      <c r="B14" s="8" t="s">
        <v>6</v>
      </c>
      <c r="C14" s="9" t="str">
        <f>VLOOKUP(B14,[1]ORÇAMENTO!$AC$10:$AG$8823,5,FALSE)</f>
        <v>DEMOLIÇÕES E RECOMPOSIÇÕES</v>
      </c>
      <c r="D14" s="21"/>
      <c r="E14" s="10">
        <v>40081.550000000003</v>
      </c>
    </row>
    <row r="15" spans="2:6" ht="15">
      <c r="B15" s="8" t="s">
        <v>7</v>
      </c>
      <c r="C15" s="9" t="str">
        <f>VLOOKUP(B15,[1]ORÇAMENTO!$AC$10:$AG$8823,5,FALSE)</f>
        <v>TRABALHOS EM TERRA</v>
      </c>
      <c r="D15" s="21"/>
      <c r="E15" s="10">
        <v>66672.09</v>
      </c>
    </row>
    <row r="16" spans="2:6" ht="13.9" customHeight="1">
      <c r="B16" s="8" t="s">
        <v>8</v>
      </c>
      <c r="C16" s="11" t="str">
        <f>VLOOKUP(B16,[1]ORÇAMENTO!$AC$10:$AG$8823,5,FALSE)</f>
        <v>CONTENÇÃO DO CANAL</v>
      </c>
      <c r="D16" s="22"/>
      <c r="E16" s="10">
        <v>411035.52</v>
      </c>
    </row>
    <row r="17" spans="2:5" ht="15">
      <c r="B17" s="8" t="s">
        <v>9</v>
      </c>
      <c r="C17" s="9" t="str">
        <f>VLOOKUP(B17,[1]ORÇAMENTO!$AC$10:$AG$8823,5,FALSE)</f>
        <v>FORNECIMENTO E ASSENTAMENTO DE TUBOS, CONEXÕES E ACESSÓRIOS</v>
      </c>
      <c r="D17" s="21"/>
      <c r="E17" s="10">
        <v>285.04000000000002</v>
      </c>
    </row>
    <row r="18" spans="2:5" ht="15">
      <c r="B18" s="8" t="s">
        <v>10</v>
      </c>
      <c r="C18" s="9" t="str">
        <f>VLOOKUP(B18,[1]ORÇAMENTO!$AC$10:$AG$8823,5,FALSE)</f>
        <v>CAIXA DE DRENAGEM</v>
      </c>
      <c r="D18" s="21"/>
      <c r="E18" s="10">
        <v>1685.08</v>
      </c>
    </row>
    <row r="19" spans="2:5" ht="15">
      <c r="B19" s="8" t="s">
        <v>11</v>
      </c>
      <c r="C19" s="9" t="str">
        <f>VLOOKUP(B19,[1]ORÇAMENTO!$AC$10:$AG$8823,5,FALSE)</f>
        <v>SERVIÇOS COMPLEMENTARES</v>
      </c>
      <c r="D19" s="21"/>
      <c r="E19" s="10">
        <v>10981.58</v>
      </c>
    </row>
    <row r="20" spans="2:5" ht="15.75" thickBot="1">
      <c r="B20" s="28" t="s">
        <v>12</v>
      </c>
      <c r="C20" s="29"/>
      <c r="D20" s="23"/>
      <c r="E20" s="12">
        <f>E7+E9+E12</f>
        <v>610323.94999999995</v>
      </c>
    </row>
    <row r="21" spans="2:5" ht="15.75" thickBot="1">
      <c r="C21" s="13"/>
      <c r="D21" s="13"/>
      <c r="E21" s="14"/>
    </row>
    <row r="22" spans="2:5" ht="15.75" thickBot="1">
      <c r="C22" s="17" t="s">
        <v>16</v>
      </c>
      <c r="D22" s="19"/>
      <c r="E22" s="14"/>
    </row>
    <row r="23" spans="2:5" ht="15">
      <c r="C23" s="17" t="s">
        <v>17</v>
      </c>
      <c r="D23" s="19"/>
      <c r="E23" s="13"/>
    </row>
    <row r="24" spans="2:5" ht="15">
      <c r="E24" s="15"/>
    </row>
    <row r="25" spans="2:5" ht="15" hidden="1"/>
    <row r="26" spans="2:5" ht="15" hidden="1"/>
    <row r="27" spans="2:5" ht="15" hidden="1"/>
    <row r="28" spans="2:5" ht="15" hidden="1"/>
    <row r="29" spans="2:5" ht="15" hidden="1"/>
    <row r="30" spans="2:5" ht="15" hidden="1"/>
    <row r="31" spans="2:5" ht="15" hidden="1"/>
    <row r="32" spans="2:5" ht="15" hidden="1"/>
    <row r="33" spans="3:3" ht="15" hidden="1"/>
    <row r="34" spans="3:3" ht="15" hidden="1"/>
    <row r="35" spans="3:3" ht="15" hidden="1"/>
    <row r="36" spans="3:3" ht="15" hidden="1"/>
    <row r="37" spans="3:3" ht="15"/>
    <row r="38" spans="3:3" ht="15"/>
    <row r="39" spans="3:3" ht="15"/>
    <row r="40" spans="3:3" ht="15">
      <c r="C40" s="18"/>
    </row>
    <row r="41" spans="3:3" ht="15">
      <c r="C41" s="18"/>
    </row>
    <row r="42" spans="3:3" ht="15"/>
    <row r="43" spans="3:3" ht="15"/>
    <row r="44" spans="3:3" ht="15"/>
    <row r="45" spans="3:3" ht="15"/>
    <row r="46" spans="3:3" ht="15"/>
    <row r="47" spans="3:3" ht="15"/>
    <row r="48" spans="3:3" ht="15"/>
    <row r="49" ht="15"/>
    <row r="50" ht="15"/>
    <row r="51" ht="15"/>
    <row r="52" ht="15"/>
    <row r="53" ht="15"/>
    <row r="55" ht="15"/>
    <row r="56" ht="15"/>
    <row r="57" ht="15"/>
    <row r="58" ht="15"/>
    <row r="59" ht="15"/>
    <row r="60" ht="15"/>
    <row r="61" ht="15"/>
    <row r="62" ht="15"/>
    <row r="63" ht="15"/>
    <row r="64" ht="15"/>
    <row r="65" ht="15"/>
    <row r="66" ht="15"/>
    <row r="67" ht="15"/>
    <row r="68" ht="15"/>
    <row r="69" ht="15"/>
    <row r="70" ht="15"/>
    <row r="71" ht="15"/>
    <row r="72" ht="15"/>
    <row r="73" ht="15"/>
    <row r="74" ht="15"/>
    <row r="75" ht="15"/>
    <row r="76" ht="15"/>
    <row r="77" ht="15"/>
    <row r="78" ht="15"/>
    <row r="79" ht="15"/>
    <row r="80" ht="15"/>
    <row r="81" ht="15"/>
    <row r="82" ht="15"/>
    <row r="83" ht="15"/>
    <row r="84" ht="15"/>
    <row r="85" ht="15"/>
    <row r="86" ht="15"/>
    <row r="87" ht="15"/>
    <row r="88" ht="15"/>
    <row r="89" ht="15"/>
    <row r="90" ht="15"/>
    <row r="91" ht="15"/>
    <row r="92" ht="15"/>
    <row r="93" ht="15"/>
    <row r="94" ht="15"/>
    <row r="95" ht="15"/>
    <row r="96" ht="15"/>
    <row r="97" ht="15"/>
  </sheetData>
  <mergeCells count="4">
    <mergeCell ref="B1:F1"/>
    <mergeCell ref="B3:F3"/>
    <mergeCell ref="B20:C20"/>
    <mergeCell ref="B4:E4"/>
  </mergeCells>
  <pageMargins left="0.511811024" right="0.511811024" top="0.78740157499999996" bottom="0.78740157499999996" header="0.31496062000000002" footer="0.31496062000000002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Planilha1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rvieira</dc:creator>
  <cp:lastModifiedBy>rmelo</cp:lastModifiedBy>
  <cp:lastPrinted>2021-06-18T16:30:03Z</cp:lastPrinted>
  <dcterms:created xsi:type="dcterms:W3CDTF">2021-06-11T14:37:28Z</dcterms:created>
  <dcterms:modified xsi:type="dcterms:W3CDTF">2021-06-18T16:32:05Z</dcterms:modified>
</cp:coreProperties>
</file>