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00 CONTRATOS\02 CONSERVAÇÃO E LIMPEZA\01 A NOVA LICITAÇÃO\02 Modelo de proposta e planilhas Alc 30-07-24\"/>
    </mc:Choice>
  </mc:AlternateContent>
  <xr:revisionPtr revIDLastSave="0" documentId="13_ncr:1_{8F4A08D8-F4CA-42F0-AE2F-7E2ED46F09D3}" xr6:coauthVersionLast="47" xr6:coauthVersionMax="47" xr10:uidLastSave="{00000000-0000-0000-0000-000000000000}"/>
  <bookViews>
    <workbookView xWindow="-120" yWindow="-120" windowWidth="24240" windowHeight="13140" tabRatio="837" firstSheet="1" activeTab="7" xr2:uid="{A2CCC08F-8B4C-476F-BFC9-51E4B31BA6D1}"/>
  </bookViews>
  <sheets>
    <sheet name="Faxineiro 44h" sheetId="8" r:id="rId1"/>
    <sheet name="Faxineiro 30h" sheetId="9" r:id="rId2"/>
    <sheet name="Faxineiro 30h com insalubridade" sheetId="2" r:id="rId3"/>
    <sheet name="Limp vidros 30h periculosidade" sheetId="10" r:id="rId4"/>
    <sheet name="Copeira 44h" sheetId="11" r:id="rId5"/>
    <sheet name="Copeira 30h" sheetId="12" r:id="rId6"/>
    <sheet name="Encarregada 44h" sheetId="13" r:id="rId7"/>
    <sheet name="Planilha RESUMO" sheetId="7" r:id="rId8"/>
  </sheets>
  <definedNames>
    <definedName name="_xlnm.Print_Area" localSheetId="5">'Copeira 30h'!$A$1:$H$132</definedName>
    <definedName name="_xlnm.Print_Area" localSheetId="4">'Copeira 44h'!$A$1:$H$132</definedName>
    <definedName name="_xlnm.Print_Area" localSheetId="6">'Encarregada 44h'!$A$1:$H$131</definedName>
    <definedName name="_xlnm.Print_Area" localSheetId="1">'Faxineiro 30h'!$A$1:$I$134</definedName>
    <definedName name="_xlnm.Print_Area" localSheetId="2">'Faxineiro 30h com insalubridade'!$A$1:$I$134</definedName>
    <definedName name="_xlnm.Print_Area" localSheetId="0">'Faxineiro 44h'!$A$1:$H$134</definedName>
    <definedName name="_xlnm.Print_Area" localSheetId="3">'Limp vidros 30h periculosidade'!$A$1:$H$135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3" l="1"/>
  <c r="E3" i="2"/>
  <c r="D101" i="10"/>
  <c r="D102" i="10" s="1"/>
  <c r="E101" i="2"/>
  <c r="E102" i="2" s="1"/>
  <c r="E101" i="9"/>
  <c r="E102" i="9" s="1"/>
  <c r="D101" i="8"/>
  <c r="D102" i="8" s="1"/>
  <c r="E12" i="7" l="1"/>
  <c r="E131" i="10"/>
  <c r="E129" i="13" l="1"/>
  <c r="E128" i="13"/>
  <c r="E127" i="13"/>
  <c r="E126" i="13"/>
  <c r="E125" i="13"/>
  <c r="D119" i="13"/>
  <c r="D118" i="13" s="1"/>
  <c r="D120" i="13" s="1"/>
  <c r="E37" i="13" s="1"/>
  <c r="D82" i="13"/>
  <c r="D61" i="13"/>
  <c r="D63" i="13" s="1"/>
  <c r="D65" i="13" s="1"/>
  <c r="D66" i="13" s="1"/>
  <c r="D51" i="13"/>
  <c r="D34" i="13"/>
  <c r="E12" i="13"/>
  <c r="E130" i="12"/>
  <c r="E129" i="12"/>
  <c r="E128" i="12"/>
  <c r="E127" i="12"/>
  <c r="E126" i="12"/>
  <c r="E125" i="12"/>
  <c r="D119" i="12"/>
  <c r="D118" i="12" s="1"/>
  <c r="D120" i="12" s="1"/>
  <c r="E37" i="12" s="1"/>
  <c r="D82" i="12"/>
  <c r="D61" i="12"/>
  <c r="D63" i="12" s="1"/>
  <c r="D65" i="12" s="1"/>
  <c r="D66" i="12" s="1"/>
  <c r="D51" i="12"/>
  <c r="D34" i="12"/>
  <c r="D3" i="12"/>
  <c r="E12" i="12" s="1"/>
  <c r="D111" i="12" s="1"/>
  <c r="D109" i="12" s="1"/>
  <c r="D110" i="12" s="1"/>
  <c r="E36" i="12" s="1"/>
  <c r="F12" i="2"/>
  <c r="E130" i="11"/>
  <c r="E129" i="11"/>
  <c r="E128" i="11"/>
  <c r="E127" i="11"/>
  <c r="E126" i="11"/>
  <c r="E125" i="11"/>
  <c r="D119" i="11"/>
  <c r="D82" i="11"/>
  <c r="D61" i="11"/>
  <c r="D63" i="11" s="1"/>
  <c r="D65" i="11" s="1"/>
  <c r="D66" i="11" s="1"/>
  <c r="D51" i="11"/>
  <c r="D34" i="11"/>
  <c r="D3" i="11"/>
  <c r="E12" i="11" s="1"/>
  <c r="E132" i="10"/>
  <c r="E133" i="10"/>
  <c r="E130" i="10"/>
  <c r="E129" i="10"/>
  <c r="E128" i="10"/>
  <c r="E127" i="10"/>
  <c r="E126" i="10"/>
  <c r="E125" i="10"/>
  <c r="D119" i="10"/>
  <c r="D118" i="10" s="1"/>
  <c r="D120" i="10" s="1"/>
  <c r="E37" i="10" s="1"/>
  <c r="D82" i="10"/>
  <c r="D61" i="10"/>
  <c r="D63" i="10" s="1"/>
  <c r="D65" i="10" s="1"/>
  <c r="D66" i="10" s="1"/>
  <c r="D51" i="10"/>
  <c r="D34" i="10"/>
  <c r="D3" i="10"/>
  <c r="E12" i="10" s="1"/>
  <c r="D111" i="10" s="1"/>
  <c r="D109" i="10" s="1"/>
  <c r="D110" i="10" s="1"/>
  <c r="E36" i="10" s="1"/>
  <c r="F132" i="9"/>
  <c r="F131" i="9"/>
  <c r="F130" i="9"/>
  <c r="F129" i="9"/>
  <c r="F128" i="9"/>
  <c r="F127" i="9"/>
  <c r="F126" i="9"/>
  <c r="F125" i="9"/>
  <c r="E119" i="9"/>
  <c r="E118" i="9" s="1"/>
  <c r="E82" i="9"/>
  <c r="E61" i="9"/>
  <c r="E63" i="9" s="1"/>
  <c r="E65" i="9" s="1"/>
  <c r="E66" i="9" s="1"/>
  <c r="E51" i="9"/>
  <c r="E34" i="9"/>
  <c r="F12" i="9"/>
  <c r="D3" i="8"/>
  <c r="E132" i="8"/>
  <c r="E131" i="8"/>
  <c r="E130" i="8"/>
  <c r="E129" i="8"/>
  <c r="E128" i="8"/>
  <c r="E127" i="8"/>
  <c r="E126" i="8"/>
  <c r="E125" i="8"/>
  <c r="D119" i="8"/>
  <c r="D118" i="8" s="1"/>
  <c r="D120" i="8" s="1"/>
  <c r="E37" i="8" s="1"/>
  <c r="D82" i="8"/>
  <c r="D61" i="8"/>
  <c r="D63" i="8" s="1"/>
  <c r="D65" i="8" s="1"/>
  <c r="D66" i="8" s="1"/>
  <c r="D51" i="8"/>
  <c r="D34" i="8"/>
  <c r="F126" i="2"/>
  <c r="F127" i="2"/>
  <c r="F128" i="2"/>
  <c r="F129" i="2"/>
  <c r="F130" i="2"/>
  <c r="F131" i="2"/>
  <c r="F132" i="2"/>
  <c r="F125" i="2"/>
  <c r="E119" i="2"/>
  <c r="E82" i="2"/>
  <c r="E61" i="2"/>
  <c r="E63" i="2" s="1"/>
  <c r="E65" i="2" s="1"/>
  <c r="E66" i="2" s="1"/>
  <c r="E51" i="2"/>
  <c r="E34" i="2"/>
  <c r="E41" i="12" l="1"/>
  <c r="E120" i="9"/>
  <c r="F37" i="9" s="1"/>
  <c r="E131" i="12"/>
  <c r="E69" i="12" s="1"/>
  <c r="E72" i="12" s="1"/>
  <c r="E91" i="12" s="1"/>
  <c r="E134" i="10"/>
  <c r="F133" i="9"/>
  <c r="F69" i="9" s="1"/>
  <c r="F72" i="9" s="1"/>
  <c r="F91" i="9" s="1"/>
  <c r="E133" i="8"/>
  <c r="E72" i="8" s="1"/>
  <c r="E91" i="8" s="1"/>
  <c r="E130" i="13"/>
  <c r="E69" i="13" s="1"/>
  <c r="E72" i="13" s="1"/>
  <c r="E91" i="13" s="1"/>
  <c r="E16" i="13"/>
  <c r="E33" i="13" s="1"/>
  <c r="D111" i="13"/>
  <c r="D109" i="13" s="1"/>
  <c r="D110" i="13" s="1"/>
  <c r="E36" i="13" s="1"/>
  <c r="E41" i="13" s="1"/>
  <c r="E16" i="12"/>
  <c r="E62" i="12" s="1"/>
  <c r="D118" i="11"/>
  <c r="D120" i="11" s="1"/>
  <c r="E37" i="11" s="1"/>
  <c r="E131" i="11"/>
  <c r="E69" i="11" s="1"/>
  <c r="E72" i="11" s="1"/>
  <c r="E91" i="11" s="1"/>
  <c r="E41" i="10"/>
  <c r="D111" i="11"/>
  <c r="D109" i="11" s="1"/>
  <c r="D110" i="11" s="1"/>
  <c r="E36" i="11" s="1"/>
  <c r="E16" i="11"/>
  <c r="E13" i="10"/>
  <c r="E16" i="10" s="1"/>
  <c r="E111" i="9"/>
  <c r="E109" i="9" s="1"/>
  <c r="E110" i="9" s="1"/>
  <c r="F36" i="9" s="1"/>
  <c r="F16" i="9"/>
  <c r="D111" i="8"/>
  <c r="D109" i="8" s="1"/>
  <c r="D110" i="8" s="1"/>
  <c r="E36" i="8" s="1"/>
  <c r="E41" i="8" s="1"/>
  <c r="E16" i="8"/>
  <c r="F133" i="2"/>
  <c r="F69" i="2" s="1"/>
  <c r="F72" i="2" s="1"/>
  <c r="F91" i="2" s="1"/>
  <c r="F16" i="2"/>
  <c r="E111" i="2"/>
  <c r="E109" i="2" s="1"/>
  <c r="E110" i="2" s="1"/>
  <c r="F36" i="2" s="1"/>
  <c r="E118" i="2"/>
  <c r="E120" i="2" s="1"/>
  <c r="F37" i="2" s="1"/>
  <c r="E69" i="10" l="1"/>
  <c r="E72" i="10" s="1"/>
  <c r="E91" i="10" s="1"/>
  <c r="E28" i="12"/>
  <c r="E51" i="12"/>
  <c r="E55" i="12"/>
  <c r="F41" i="9"/>
  <c r="E64" i="12"/>
  <c r="E48" i="12"/>
  <c r="E47" i="12"/>
  <c r="E65" i="12"/>
  <c r="E66" i="12" s="1"/>
  <c r="E46" i="12"/>
  <c r="E57" i="12"/>
  <c r="E50" i="12"/>
  <c r="E49" i="12"/>
  <c r="E21" i="12"/>
  <c r="E45" i="12"/>
  <c r="E61" i="12"/>
  <c r="E34" i="12"/>
  <c r="E87" i="12"/>
  <c r="E30" i="12"/>
  <c r="E60" i="12"/>
  <c r="E33" i="12"/>
  <c r="E27" i="12"/>
  <c r="E20" i="12"/>
  <c r="E59" i="12"/>
  <c r="E32" i="12"/>
  <c r="E58" i="12"/>
  <c r="E31" i="12"/>
  <c r="E63" i="12"/>
  <c r="E26" i="12"/>
  <c r="E56" i="12"/>
  <c r="E29" i="12"/>
  <c r="E62" i="13"/>
  <c r="E59" i="13"/>
  <c r="E55" i="13"/>
  <c r="E49" i="13"/>
  <c r="E45" i="13"/>
  <c r="E32" i="13"/>
  <c r="E28" i="13"/>
  <c r="E87" i="13"/>
  <c r="E57" i="13"/>
  <c r="E26" i="13"/>
  <c r="E65" i="13"/>
  <c r="E66" i="13" s="1"/>
  <c r="E50" i="13"/>
  <c r="E29" i="13"/>
  <c r="E64" i="13"/>
  <c r="E61" i="13"/>
  <c r="E58" i="13"/>
  <c r="E51" i="13"/>
  <c r="E48" i="13"/>
  <c r="E34" i="13"/>
  <c r="E31" i="13"/>
  <c r="E27" i="13"/>
  <c r="E21" i="13"/>
  <c r="E63" i="13"/>
  <c r="E47" i="13"/>
  <c r="E30" i="13"/>
  <c r="E20" i="13"/>
  <c r="E60" i="13"/>
  <c r="E56" i="13"/>
  <c r="E46" i="13"/>
  <c r="E41" i="11"/>
  <c r="E65" i="11"/>
  <c r="E66" i="11" s="1"/>
  <c r="E60" i="11"/>
  <c r="E56" i="11"/>
  <c r="E50" i="11"/>
  <c r="E46" i="11"/>
  <c r="E33" i="11"/>
  <c r="E29" i="11"/>
  <c r="E87" i="11"/>
  <c r="E61" i="11"/>
  <c r="E51" i="11"/>
  <c r="E31" i="11"/>
  <c r="E21" i="11"/>
  <c r="E63" i="11"/>
  <c r="E57" i="11"/>
  <c r="E62" i="11"/>
  <c r="E59" i="11"/>
  <c r="E55" i="11"/>
  <c r="E49" i="11"/>
  <c r="E45" i="11"/>
  <c r="E32" i="11"/>
  <c r="E28" i="11"/>
  <c r="E64" i="11"/>
  <c r="E58" i="11"/>
  <c r="E48" i="11"/>
  <c r="E34" i="11"/>
  <c r="E27" i="11"/>
  <c r="E47" i="11"/>
  <c r="E30" i="11"/>
  <c r="E26" i="11"/>
  <c r="E20" i="11"/>
  <c r="E87" i="10"/>
  <c r="E64" i="10"/>
  <c r="E61" i="10"/>
  <c r="E58" i="10"/>
  <c r="E51" i="10"/>
  <c r="E48" i="10"/>
  <c r="E34" i="10"/>
  <c r="E31" i="10"/>
  <c r="E27" i="10"/>
  <c r="E21" i="10"/>
  <c r="E57" i="10"/>
  <c r="E65" i="10"/>
  <c r="E66" i="10" s="1"/>
  <c r="E60" i="10"/>
  <c r="E56" i="10"/>
  <c r="E50" i="10"/>
  <c r="E29" i="10"/>
  <c r="E32" i="10"/>
  <c r="E63" i="10"/>
  <c r="E47" i="10"/>
  <c r="E30" i="10"/>
  <c r="E26" i="10"/>
  <c r="E20" i="10"/>
  <c r="E46" i="10"/>
  <c r="E33" i="10"/>
  <c r="E62" i="10"/>
  <c r="E59" i="10"/>
  <c r="E55" i="10"/>
  <c r="E49" i="10"/>
  <c r="E45" i="10"/>
  <c r="E28" i="10"/>
  <c r="F65" i="9"/>
  <c r="F66" i="9" s="1"/>
  <c r="F60" i="9"/>
  <c r="F56" i="9"/>
  <c r="F50" i="9"/>
  <c r="F46" i="9"/>
  <c r="F33" i="9"/>
  <c r="F29" i="9"/>
  <c r="F87" i="9"/>
  <c r="F64" i="9"/>
  <c r="F58" i="9"/>
  <c r="F51" i="9"/>
  <c r="F27" i="9"/>
  <c r="F63" i="9"/>
  <c r="F57" i="9"/>
  <c r="F20" i="9"/>
  <c r="F62" i="9"/>
  <c r="F59" i="9"/>
  <c r="F55" i="9"/>
  <c r="F49" i="9"/>
  <c r="F45" i="9"/>
  <c r="F32" i="9"/>
  <c r="F28" i="9"/>
  <c r="F61" i="9"/>
  <c r="F48" i="9"/>
  <c r="F34" i="9"/>
  <c r="F31" i="9"/>
  <c r="F21" i="9"/>
  <c r="F47" i="9"/>
  <c r="F30" i="9"/>
  <c r="F26" i="9"/>
  <c r="E87" i="8"/>
  <c r="E64" i="8"/>
  <c r="E61" i="8"/>
  <c r="E58" i="8"/>
  <c r="E51" i="8"/>
  <c r="E48" i="8"/>
  <c r="E34" i="8"/>
  <c r="E31" i="8"/>
  <c r="E27" i="8"/>
  <c r="E21" i="8"/>
  <c r="E63" i="8"/>
  <c r="E57" i="8"/>
  <c r="E47" i="8"/>
  <c r="E30" i="8"/>
  <c r="E26" i="8"/>
  <c r="E20" i="8"/>
  <c r="E65" i="8"/>
  <c r="E66" i="8" s="1"/>
  <c r="E60" i="8"/>
  <c r="E56" i="8"/>
  <c r="E50" i="8"/>
  <c r="E46" i="8"/>
  <c r="E33" i="8"/>
  <c r="E29" i="8"/>
  <c r="E62" i="8"/>
  <c r="E59" i="8"/>
  <c r="E55" i="8"/>
  <c r="E49" i="8"/>
  <c r="E45" i="8"/>
  <c r="E32" i="8"/>
  <c r="E28" i="8"/>
  <c r="F41" i="2"/>
  <c r="F62" i="2"/>
  <c r="F59" i="2"/>
  <c r="F55" i="2"/>
  <c r="F49" i="2"/>
  <c r="F45" i="2"/>
  <c r="F32" i="2"/>
  <c r="F28" i="2"/>
  <c r="F47" i="2"/>
  <c r="F50" i="2"/>
  <c r="F33" i="2"/>
  <c r="F64" i="2"/>
  <c r="F61" i="2"/>
  <c r="F58" i="2"/>
  <c r="F51" i="2"/>
  <c r="F48" i="2"/>
  <c r="F34" i="2"/>
  <c r="F31" i="2"/>
  <c r="F27" i="2"/>
  <c r="F21" i="2"/>
  <c r="F26" i="2"/>
  <c r="F65" i="2"/>
  <c r="F66" i="2" s="1"/>
  <c r="F46" i="2"/>
  <c r="F29" i="2"/>
  <c r="F63" i="2"/>
  <c r="F57" i="2"/>
  <c r="F30" i="2"/>
  <c r="F20" i="2"/>
  <c r="F87" i="2"/>
  <c r="F60" i="2"/>
  <c r="F56" i="2"/>
  <c r="E23" i="13" l="1"/>
  <c r="D23" i="13" s="1"/>
  <c r="E22" i="13"/>
  <c r="D22" i="13" s="1"/>
  <c r="D24" i="13" s="1"/>
  <c r="E24" i="13" s="1"/>
  <c r="E42" i="13" s="1"/>
  <c r="E88" i="13" s="1"/>
  <c r="E23" i="12"/>
  <c r="D23" i="12" s="1"/>
  <c r="E22" i="12"/>
  <c r="D22" i="12" s="1"/>
  <c r="D24" i="12" s="1"/>
  <c r="E24" i="12" s="1"/>
  <c r="E89" i="12"/>
  <c r="E22" i="11"/>
  <c r="D22" i="11" s="1"/>
  <c r="E23" i="11"/>
  <c r="D23" i="11" s="1"/>
  <c r="E23" i="10"/>
  <c r="D23" i="10" s="1"/>
  <c r="E22" i="10"/>
  <c r="D22" i="10" s="1"/>
  <c r="D24" i="10" s="1"/>
  <c r="E24" i="10" s="1"/>
  <c r="E42" i="10" s="1"/>
  <c r="F23" i="2"/>
  <c r="E23" i="2" s="1"/>
  <c r="F22" i="2"/>
  <c r="E22" i="2" s="1"/>
  <c r="F23" i="9"/>
  <c r="E23" i="9" s="1"/>
  <c r="F22" i="9"/>
  <c r="E22" i="9" s="1"/>
  <c r="E24" i="9" s="1"/>
  <c r="F24" i="9" s="1"/>
  <c r="F42" i="9" s="1"/>
  <c r="F88" i="9" s="1"/>
  <c r="E22" i="8"/>
  <c r="D22" i="8" s="1"/>
  <c r="E23" i="8"/>
  <c r="D23" i="8" s="1"/>
  <c r="E90" i="13"/>
  <c r="E89" i="13"/>
  <c r="E90" i="12"/>
  <c r="E90" i="11"/>
  <c r="E89" i="11"/>
  <c r="E89" i="10"/>
  <c r="E90" i="10"/>
  <c r="F89" i="2"/>
  <c r="F90" i="2"/>
  <c r="F89" i="9"/>
  <c r="F90" i="9"/>
  <c r="E90" i="8"/>
  <c r="E89" i="8"/>
  <c r="E42" i="12" l="1"/>
  <c r="E92" i="12" s="1"/>
  <c r="E76" i="12" s="1"/>
  <c r="E93" i="12" s="1"/>
  <c r="D24" i="11"/>
  <c r="E24" i="11" s="1"/>
  <c r="E24" i="2"/>
  <c r="F24" i="2" s="1"/>
  <c r="D24" i="8"/>
  <c r="E24" i="8" s="1"/>
  <c r="E92" i="13"/>
  <c r="E76" i="13" s="1"/>
  <c r="E93" i="13" s="1"/>
  <c r="F92" i="9"/>
  <c r="F76" i="9" s="1"/>
  <c r="F93" i="9" s="1"/>
  <c r="E88" i="10"/>
  <c r="E92" i="10"/>
  <c r="E88" i="12" l="1"/>
  <c r="E42" i="11"/>
  <c r="F42" i="2"/>
  <c r="E42" i="8"/>
  <c r="E77" i="13"/>
  <c r="E94" i="13" s="1"/>
  <c r="E77" i="12"/>
  <c r="E94" i="12" s="1"/>
  <c r="E76" i="10"/>
  <c r="E93" i="10" s="1"/>
  <c r="F77" i="9"/>
  <c r="F94" i="9" s="1"/>
  <c r="E88" i="11" l="1"/>
  <c r="E92" i="11"/>
  <c r="E76" i="11" s="1"/>
  <c r="E93" i="11" s="1"/>
  <c r="E77" i="11" s="1"/>
  <c r="E94" i="11" s="1"/>
  <c r="E83" i="11" s="1"/>
  <c r="E82" i="11" s="1"/>
  <c r="E95" i="11" s="1"/>
  <c r="E96" i="11" s="1"/>
  <c r="F9" i="7" s="1"/>
  <c r="G9" i="7" s="1"/>
  <c r="H9" i="7" s="1"/>
  <c r="F88" i="2"/>
  <c r="F92" i="2"/>
  <c r="F76" i="2" s="1"/>
  <c r="F93" i="2" s="1"/>
  <c r="F77" i="2" s="1"/>
  <c r="F94" i="2" s="1"/>
  <c r="F83" i="2" s="1"/>
  <c r="E88" i="8"/>
  <c r="E92" i="8"/>
  <c r="E76" i="8" s="1"/>
  <c r="E93" i="8" s="1"/>
  <c r="E77" i="8" s="1"/>
  <c r="E94" i="8" s="1"/>
  <c r="E83" i="8" s="1"/>
  <c r="E83" i="13"/>
  <c r="E83" i="12"/>
  <c r="E77" i="10"/>
  <c r="E94" i="10" s="1"/>
  <c r="F83" i="9"/>
  <c r="E80" i="11" l="1"/>
  <c r="E79" i="11"/>
  <c r="E81" i="11"/>
  <c r="E79" i="13"/>
  <c r="E81" i="13"/>
  <c r="E80" i="13"/>
  <c r="E82" i="13"/>
  <c r="E95" i="13" s="1"/>
  <c r="E96" i="13" s="1"/>
  <c r="F11" i="7" s="1"/>
  <c r="G11" i="7" s="1"/>
  <c r="E82" i="12"/>
  <c r="E95" i="12" s="1"/>
  <c r="E96" i="12" s="1"/>
  <c r="F10" i="7" s="1"/>
  <c r="G10" i="7" s="1"/>
  <c r="E79" i="12"/>
  <c r="E81" i="12"/>
  <c r="E80" i="12"/>
  <c r="E83" i="10"/>
  <c r="F82" i="9"/>
  <c r="F95" i="9" s="1"/>
  <c r="F96" i="9" s="1"/>
  <c r="F6" i="7" s="1"/>
  <c r="G6" i="7" s="1"/>
  <c r="F79" i="9"/>
  <c r="F81" i="9"/>
  <c r="F80" i="9"/>
  <c r="E81" i="8"/>
  <c r="E80" i="8"/>
  <c r="E79" i="8"/>
  <c r="E82" i="8"/>
  <c r="E95" i="8" s="1"/>
  <c r="E96" i="8" s="1"/>
  <c r="F5" i="7" s="1"/>
  <c r="F80" i="2"/>
  <c r="F81" i="2"/>
  <c r="F79" i="2"/>
  <c r="F82" i="2"/>
  <c r="F95" i="2" s="1"/>
  <c r="F96" i="2" s="1"/>
  <c r="F7" i="7" s="1"/>
  <c r="G7" i="7" s="1"/>
  <c r="H11" i="7" l="1"/>
  <c r="H10" i="7"/>
  <c r="H7" i="7"/>
  <c r="H6" i="7"/>
  <c r="G5" i="7"/>
  <c r="E81" i="10"/>
  <c r="E80" i="10"/>
  <c r="E79" i="10"/>
  <c r="E82" i="10"/>
  <c r="E95" i="10" s="1"/>
  <c r="E96" i="10" s="1"/>
  <c r="F8" i="7" s="1"/>
  <c r="G8" i="7" s="1"/>
  <c r="F12" i="7" l="1"/>
  <c r="H8" i="7"/>
  <c r="H5" i="7"/>
  <c r="G12" i="7"/>
  <c r="H12" i="7" l="1"/>
</calcChain>
</file>

<file path=xl/sharedStrings.xml><?xml version="1.0" encoding="utf-8"?>
<sst xmlns="http://schemas.openxmlformats.org/spreadsheetml/2006/main" count="1284" uniqueCount="168">
  <si>
    <t>PLANILHA DE CUSTOS E FORMAÇÃO DE PREÇOS</t>
  </si>
  <si>
    <t>SALARIO BASE</t>
  </si>
  <si>
    <t>HORAS</t>
  </si>
  <si>
    <t>Descrição: Acordo Coletivo ou Convenção Coletiva</t>
  </si>
  <si>
    <t xml:space="preserve">I - MÃO - DE - OBRA: </t>
  </si>
  <si>
    <t>MÓDULO 1 - COMPOSIÇÃO DA REMUNERAÇÃO</t>
  </si>
  <si>
    <t>Composição da Remuneração</t>
  </si>
  <si>
    <t>%</t>
  </si>
  <si>
    <t>Valor ( R$)</t>
  </si>
  <si>
    <t>A</t>
  </si>
  <si>
    <t>B</t>
  </si>
  <si>
    <t>TOTAL MODULO 1</t>
  </si>
  <si>
    <t>MÓDULO 2 - ENCARGOS E BENEFIOS ANUAIS, MENSAIS E DIARIOS</t>
  </si>
  <si>
    <t>Submódulo 2.1 - 13º Salário, Férias e Adicional de Férias</t>
  </si>
  <si>
    <t>R$</t>
  </si>
  <si>
    <t>13º Salário</t>
  </si>
  <si>
    <t>Adicional de Férias</t>
  </si>
  <si>
    <t>TOTAL SUBMÓDULO 2.1</t>
  </si>
  <si>
    <t>Submódulo 2.2 - GPS, FGTS e outras contribuições</t>
  </si>
  <si>
    <t>Valor (R$)</t>
  </si>
  <si>
    <t>INSS</t>
  </si>
  <si>
    <t>Salário Educação</t>
  </si>
  <si>
    <t>C</t>
  </si>
  <si>
    <t>RAT - Risco Ambiental do Trabalho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</si>
  <si>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</si>
  <si>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</si>
  <si>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</si>
  <si>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</si>
  <si>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</si>
  <si>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</si>
  <si>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</si>
  <si>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</si>
  <si>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</si>
  <si>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</si>
  <si>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</si>
  <si>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Beneficios Mensais e Diários</t>
  </si>
  <si>
    <t>Transporte</t>
  </si>
  <si>
    <t>Auxilio-Refeição/Alimentação</t>
  </si>
  <si>
    <t>TOTAL SUBMÓDULO 2.3</t>
  </si>
  <si>
    <t>TOTAL MODULO 2</t>
  </si>
  <si>
    <t>MÓDULO 3 - PROVISÃO PARA RESCISÃO</t>
  </si>
  <si>
    <t>PROVISÃO PARA RESCISÃO</t>
  </si>
  <si>
    <t>VALOR (R$)</t>
  </si>
  <si>
    <t>Aviso Prévio Indenizado</t>
  </si>
  <si>
    <t>Incidencia do FGTS sobre Aviso Prévio Indenizado</t>
  </si>
  <si>
    <t>Multa do FGTS e Contribuição Social sobre o Aviso Prévio Indenizado</t>
  </si>
  <si>
    <t>Aviso Prévio Trabalhado</t>
  </si>
  <si>
    <t>Incidencia de GPS, FGTS e outras contribuições sobre Aviso Prévio Trabalhado</t>
  </si>
  <si>
    <t>Muta do FGTS e Contribuição Social sobre o Aviso Prévio Trabalhado</t>
  </si>
  <si>
    <t>TOTAL DO MÓDULO 3</t>
  </si>
  <si>
    <t>MÓDULO 4- CUSTO DE REPOSIÇÃO DO PROFISSIONAL AUSENTE</t>
  </si>
  <si>
    <t>Submódulo 4.1 -  Substituto nas ausências Legais</t>
  </si>
  <si>
    <t>cobertura de Férias</t>
  </si>
  <si>
    <t>cobertura de Ausências Legais</t>
  </si>
  <si>
    <t>cobertura de Licença Paternidade</t>
  </si>
  <si>
    <t>cobertura de Ausência por Acidente de Trabalho</t>
  </si>
  <si>
    <t>cobertura de Afastamento Maternidade</t>
  </si>
  <si>
    <t>cobertura de Ausências por doença</t>
  </si>
  <si>
    <t>Subtotal antes da incidencia de proporcional de férias,1/3 e 13° sobre custo de reposição</t>
  </si>
  <si>
    <t>I</t>
  </si>
  <si>
    <t>Proporcional de férias, 1/3 e 13° sobre custo de reposição (exceto licença maternidade)</t>
  </si>
  <si>
    <t>Subtotal antes de incidencia do Submódulo 2.2</t>
  </si>
  <si>
    <t>J</t>
  </si>
  <si>
    <t>Incidência do Submódulo 2.2 sobre custo de reposição</t>
  </si>
  <si>
    <t>Total do custo de reposição do profissional ausente</t>
  </si>
  <si>
    <t>MÓDULO 5 - INSUMOS DIVERSOS</t>
  </si>
  <si>
    <t>TOTAL MÓDULO 5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</si>
  <si>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</si>
  <si>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</si>
  <si>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</si>
  <si>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</si>
  <si>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</si>
  <si>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</si>
  <si>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</si>
  <si>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</si>
  <si>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</si>
  <si>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</si>
  <si>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</si>
  <si>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MÓDULO 6</t>
  </si>
  <si>
    <t>QUADRO RESUMO DO CUSTO POR EMPREGADO</t>
  </si>
  <si>
    <t>Mão-de-Obra vinculada à execução contratual (valor por empregado)</t>
  </si>
  <si>
    <t>TOTAL MODULO (1+2+3+4+5)</t>
  </si>
  <si>
    <t>TOTAL MODULO(1+2+3+4+5) + Custos Indiretos</t>
  </si>
  <si>
    <t>TOTAL  MODULO (1+2+3+4+5) + Custos Indiretos e Lucro</t>
  </si>
  <si>
    <t xml:space="preserve">MÓDULO 6 -  TRIBUTOS </t>
  </si>
  <si>
    <t>VALOR TOTAL MENSAL POR EMPREGADO</t>
  </si>
  <si>
    <t>CÁLCULO DE VALES-TRANSPORTE</t>
  </si>
  <si>
    <t>DESCRIÇÃO</t>
  </si>
  <si>
    <t>Número de Dias trabalhados por Mês</t>
  </si>
  <si>
    <t>Total Unitário Mensal da Empresa</t>
  </si>
  <si>
    <t>CÁLCULO DE VALES-ALIMENTAÇÃO</t>
  </si>
  <si>
    <t>Número de Dias por mês</t>
  </si>
  <si>
    <t xml:space="preserve">20 % do Beneficio </t>
  </si>
  <si>
    <t xml:space="preserve">Total Unitário Mensal   </t>
  </si>
  <si>
    <t xml:space="preserve">Total Unitário Mensal da Empresa  </t>
  </si>
  <si>
    <t>JORNADA HORÁRIA MENSAL: 30 horas</t>
  </si>
  <si>
    <t>TOTAL DO MÓDULO 4</t>
  </si>
  <si>
    <t>JORNADA HORÁRIA MENSAL: 44 horas</t>
  </si>
  <si>
    <t>Alíquota Quantitativo                  ( % )</t>
  </si>
  <si>
    <t xml:space="preserve">Uniforme e EPI's </t>
  </si>
  <si>
    <t>CÁLCULO MATERIAL DE LIMPEZA E EQUIPAMENTOS</t>
  </si>
  <si>
    <t>INSUMOS DIVERSOS</t>
  </si>
  <si>
    <t xml:space="preserve">Valor do Vale                                        </t>
  </si>
  <si>
    <t xml:space="preserve">6 % do Salário Base                      </t>
  </si>
  <si>
    <t xml:space="preserve">Número de Vales por Dia                                                       </t>
  </si>
  <si>
    <t>Outro (s)</t>
  </si>
  <si>
    <t>Camisa de malha com a logomarca da empresa</t>
  </si>
  <si>
    <t>Calça de brim lisa</t>
  </si>
  <si>
    <t>Meia de algodão</t>
  </si>
  <si>
    <t>Crachá de identificação em PVC</t>
  </si>
  <si>
    <t>Calçado  fechado antiderrapante - CA 38590</t>
  </si>
  <si>
    <t>Máscara PFF2 com filtro - CA 10578</t>
  </si>
  <si>
    <t>Luva de proteção em látex  - CA 16312</t>
  </si>
  <si>
    <t>Botas brancas em PVC - CA 42291</t>
  </si>
  <si>
    <t>Avental branco em PVC - CA 37729</t>
  </si>
  <si>
    <t>CUSTO UNIT.</t>
  </si>
  <si>
    <t>QUANT.</t>
  </si>
  <si>
    <t>Total Mensal                        ( R$ )</t>
  </si>
  <si>
    <t xml:space="preserve">Salário base proporcional               </t>
  </si>
  <si>
    <r>
      <t xml:space="preserve">Adicional de insalubridade             </t>
    </r>
    <r>
      <rPr>
        <sz val="10"/>
        <color theme="1"/>
        <rFont val="Aptos Narrow"/>
        <family val="2"/>
        <scheme val="minor"/>
      </rPr>
      <t>(40% sobre o sal. mínimo)</t>
    </r>
  </si>
  <si>
    <t>CUSTO ANUAL</t>
  </si>
  <si>
    <t>VALOR MENSAL</t>
  </si>
  <si>
    <t xml:space="preserve">CÁLCULO DE UNIFORMES E EPI'S </t>
  </si>
  <si>
    <t>Salário Base da Categoria Profissional</t>
  </si>
  <si>
    <t>REF.</t>
  </si>
  <si>
    <t xml:space="preserve">Salário Base     </t>
  </si>
  <si>
    <t xml:space="preserve">FAXINEIRO 44h </t>
  </si>
  <si>
    <t xml:space="preserve">FAXINEIRO 30h </t>
  </si>
  <si>
    <t xml:space="preserve">FAXINEIRO 30h COM INSALUBRIDADE 40% </t>
  </si>
  <si>
    <t xml:space="preserve">Adicional de Periculosidade                 </t>
  </si>
  <si>
    <t xml:space="preserve">COPEIRA 44h </t>
  </si>
  <si>
    <t xml:space="preserve">LIMPADOR DE VIDROS  30h COM PERICULOSIDADE 30% </t>
  </si>
  <si>
    <t>Jaleco oxford branco com logomarca da empresa</t>
  </si>
  <si>
    <t xml:space="preserve">ENCARREGADA 44h </t>
  </si>
  <si>
    <t xml:space="preserve">COPEIRA 30h </t>
  </si>
  <si>
    <r>
      <t xml:space="preserve">(A) Custo Total Mensal Faxineiro   </t>
    </r>
    <r>
      <rPr>
        <sz val="10"/>
        <color theme="1"/>
        <rFont val="Aptos Narrow"/>
        <family val="2"/>
        <scheme val="minor"/>
      </rPr>
      <t>(lucro não considerado)</t>
    </r>
    <r>
      <rPr>
        <sz val="11"/>
        <color theme="1"/>
        <rFont val="Aptos Narrow"/>
        <family val="2"/>
        <scheme val="minor"/>
      </rPr>
      <t xml:space="preserve">   </t>
    </r>
  </si>
  <si>
    <t>Multa do FGTS e Contribuição Social sobre o Aviso Prévio Trabalhado</t>
  </si>
  <si>
    <t>Luva de proteção em borracha nitrílica (anticorte) - CA 32039</t>
  </si>
  <si>
    <t>Óculos de proteção com lente incolor antirisco - CA 19176</t>
  </si>
  <si>
    <t xml:space="preserve">Faxineiro 44h </t>
  </si>
  <si>
    <t>Encarregada 44h</t>
  </si>
  <si>
    <t>TOTAL</t>
  </si>
  <si>
    <t xml:space="preserve">Faxineiro 30h </t>
  </si>
  <si>
    <t xml:space="preserve">PLANILHA RESUMO </t>
  </si>
  <si>
    <t>Faxineiro 30h (40% insalubridade)</t>
  </si>
  <si>
    <t xml:space="preserve">Limpador de vidros 30h (30% periculosidade) </t>
  </si>
  <si>
    <t xml:space="preserve">Material de Limpeza, Utensílios e Equipamentos </t>
  </si>
  <si>
    <t xml:space="preserve">Copeira 44h </t>
  </si>
  <si>
    <t xml:space="preserve">Copeira 30h  </t>
  </si>
  <si>
    <t>VALOR UNITÁRIO</t>
  </si>
  <si>
    <t>VALOR  MENSAL</t>
  </si>
  <si>
    <t>VALOR GLOBAL                          (12 MESES)</t>
  </si>
  <si>
    <t>UNID.</t>
  </si>
  <si>
    <t>Posto</t>
  </si>
  <si>
    <t>FUNC.</t>
  </si>
  <si>
    <t>Bota branca em PVC - CA 42291</t>
  </si>
  <si>
    <t xml:space="preserve">(A) Custo Total Mensal Faxineiro sem BDI </t>
  </si>
  <si>
    <t>(B) Custo Parcial (coeficiente 12%)                          (AxB)=</t>
  </si>
  <si>
    <r>
      <t xml:space="preserve">(C) Custo Mensal com Material (residual 88%)    </t>
    </r>
    <r>
      <rPr>
        <sz val="10"/>
        <color theme="1"/>
        <rFont val="Aptos Narrow"/>
        <family val="2"/>
        <scheme val="minor"/>
      </rPr>
      <t>(B/C) =</t>
    </r>
  </si>
  <si>
    <t>(B) Custo Parcial (coeficiente  12%)                          (AxB)=</t>
  </si>
  <si>
    <t>Incidencia do FGTS sobre 13º Salário e 1/3 Férias</t>
  </si>
  <si>
    <t>Incidencia do INSS sobre 13º Salário e 1/3 Férias</t>
  </si>
  <si>
    <t>Programa de Auxílio à Saúde do Trabalhador (PAST) CCT/2024</t>
  </si>
  <si>
    <t>Programa de Qualificação e Marketing  (PQM) CCT/2024</t>
  </si>
  <si>
    <t xml:space="preserve">Valor do Vale -  Alimentação  CCT/2024                    </t>
  </si>
  <si>
    <t xml:space="preserve">Salário Base  </t>
  </si>
  <si>
    <t xml:space="preserve">Fonte dos salários:  Valores referenciais, tomados por base a CCT </t>
  </si>
  <si>
    <t xml:space="preserve">Valor do Vale -  Alimentação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</si>
</sst>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&quot;R$&quot;#,##0.00"/>
  </numFmts>
  <fonts count="17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0"/>
      <color theme="0"/>
      <name val="Arial"/>
      <family val="2"/>
      <charset val="1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.5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0CECE"/>
      </patternFill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AFABAB"/>
        <bgColor rgb="FFCCCCCC"/>
      </patternFill>
    </fill>
    <fill>
      <patternFill patternType="solid">
        <fgColor rgb="FFD0CECE"/>
        <bgColor rgb="FFCCCCCC"/>
      </patternFill>
    </fill>
    <fill>
      <patternFill patternType="solid">
        <fgColor rgb="FFCCCCCC"/>
        <bgColor rgb="FFD0CECE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4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0" xfId="0" applyNumberFormat="1"/>
    <xf numFmtId="4" fontId="0" fillId="0" borderId="1" xfId="0" applyNumberFormat="1" applyBorder="1"/>
    <xf numFmtId="10" fontId="0" fillId="0" borderId="1" xfId="0" applyNumberFormat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0" fillId="3" borderId="1" xfId="0" applyFill="1" applyBorder="1"/>
    <xf numFmtId="0" fontId="0" fillId="4" borderId="1" xfId="0" applyFill="1" applyBorder="1"/>
    <xf numFmtId="10" fontId="0" fillId="4" borderId="1" xfId="0" applyNumberFormat="1" applyFill="1" applyBorder="1"/>
    <xf numFmtId="4" fontId="0" fillId="4" borderId="1" xfId="0" applyNumberFormat="1" applyFill="1" applyBorder="1"/>
    <xf numFmtId="9" fontId="0" fillId="0" borderId="1" xfId="0" applyNumberFormat="1" applyBorder="1"/>
    <xf numFmtId="164" fontId="0" fillId="4" borderId="1" xfId="0" applyNumberFormat="1" applyFill="1" applyBorder="1"/>
    <xf numFmtId="2" fontId="0" fillId="0" borderId="0" xfId="0" applyNumberFormat="1"/>
    <xf numFmtId="0" fontId="4" fillId="4" borderId="1" xfId="0" applyFont="1" applyFill="1" applyBorder="1"/>
    <xf numFmtId="0" fontId="4" fillId="0" borderId="1" xfId="0" applyFont="1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2" fontId="0" fillId="2" borderId="1" xfId="0" applyNumberFormat="1" applyFill="1" applyBorder="1"/>
    <xf numFmtId="4" fontId="3" fillId="0" borderId="1" xfId="0" applyNumberFormat="1" applyFont="1" applyBorder="1"/>
    <xf numFmtId="2" fontId="0" fillId="0" borderId="1" xfId="0" applyNumberFormat="1" applyBorder="1"/>
    <xf numFmtId="0" fontId="2" fillId="0" borderId="0" xfId="0" applyFont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 applyAlignment="1">
      <alignment horizontal="left"/>
    </xf>
    <xf numFmtId="4" fontId="2" fillId="0" borderId="0" xfId="0" applyNumberFormat="1" applyFont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vertical="center"/>
    </xf>
    <xf numFmtId="2" fontId="0" fillId="0" borderId="3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3" fillId="6" borderId="1" xfId="0" applyFont="1" applyFill="1" applyBorder="1"/>
    <xf numFmtId="10" fontId="3" fillId="6" borderId="1" xfId="0" applyNumberFormat="1" applyFont="1" applyFill="1" applyBorder="1"/>
    <xf numFmtId="0" fontId="3" fillId="7" borderId="1" xfId="0" applyFont="1" applyFill="1" applyBorder="1"/>
    <xf numFmtId="10" fontId="3" fillId="7" borderId="1" xfId="0" applyNumberFormat="1" applyFont="1" applyFill="1" applyBorder="1"/>
    <xf numFmtId="4" fontId="3" fillId="7" borderId="1" xfId="0" applyNumberFormat="1" applyFont="1" applyFill="1" applyBorder="1"/>
    <xf numFmtId="0" fontId="3" fillId="6" borderId="1" xfId="0" applyFont="1" applyFill="1" applyBorder="1" applyAlignment="1">
      <alignment horizontal="left"/>
    </xf>
    <xf numFmtId="4" fontId="3" fillId="6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9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2" fontId="5" fillId="0" borderId="1" xfId="0" applyNumberFormat="1" applyFont="1" applyBorder="1"/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0" fillId="0" borderId="0" xfId="0" applyNumberFormat="1"/>
    <xf numFmtId="4" fontId="6" fillId="9" borderId="1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vertical="center"/>
    </xf>
    <xf numFmtId="3" fontId="6" fillId="9" borderId="1" xfId="0" applyNumberFormat="1" applyFont="1" applyFill="1" applyBorder="1" applyAlignment="1">
      <alignment vertical="center"/>
    </xf>
    <xf numFmtId="0" fontId="6" fillId="9" borderId="1" xfId="0" applyFont="1" applyFill="1" applyBorder="1" applyAlignment="1">
      <alignment vertical="center"/>
    </xf>
    <xf numFmtId="4" fontId="7" fillId="9" borderId="1" xfId="0" applyNumberFormat="1" applyFont="1" applyFill="1" applyBorder="1" applyAlignment="1">
      <alignment horizontal="right"/>
    </xf>
    <xf numFmtId="0" fontId="11" fillId="8" borderId="1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/>
    </xf>
    <xf numFmtId="0" fontId="11" fillId="8" borderId="1" xfId="0" applyFont="1" applyFill="1" applyBorder="1" applyAlignment="1">
      <alignment horizontal="center" vertical="center" wrapText="1"/>
    </xf>
    <xf numFmtId="9" fontId="0" fillId="0" borderId="0" xfId="0" applyNumberFormat="1"/>
    <xf numFmtId="9" fontId="0" fillId="0" borderId="0" xfId="0" applyNumberFormat="1" applyAlignment="1">
      <alignment horizontal="center"/>
    </xf>
    <xf numFmtId="0" fontId="13" fillId="9" borderId="14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/>
    </xf>
    <xf numFmtId="0" fontId="12" fillId="9" borderId="1" xfId="0" applyFont="1" applyFill="1" applyBorder="1" applyAlignment="1">
      <alignment horizontal="center" vertical="center"/>
    </xf>
    <xf numFmtId="165" fontId="12" fillId="9" borderId="1" xfId="0" applyNumberFormat="1" applyFont="1" applyFill="1" applyBorder="1" applyAlignment="1">
      <alignment horizontal="center" vertical="center"/>
    </xf>
    <xf numFmtId="0" fontId="15" fillId="0" borderId="0" xfId="0" applyFont="1"/>
    <xf numFmtId="10" fontId="0" fillId="0" borderId="0" xfId="2" applyNumberFormat="1" applyFont="1"/>
    <xf numFmtId="164" fontId="0" fillId="0" borderId="0" xfId="0" applyNumberFormat="1"/>
    <xf numFmtId="0" fontId="16" fillId="3" borderId="1" xfId="0" applyFont="1" applyFill="1" applyBorder="1"/>
    <xf numFmtId="0" fontId="8" fillId="0" borderId="2" xfId="0" applyFont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9" borderId="19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0" fontId="15" fillId="0" borderId="0" xfId="0" applyFont="1" applyFill="1"/>
    <xf numFmtId="43" fontId="15" fillId="0" borderId="0" xfId="1" applyFont="1" applyFill="1" applyAlignment="1">
      <alignment horizontal="right" vertical="center"/>
    </xf>
    <xf numFmtId="9" fontId="15" fillId="0" borderId="0" xfId="2" applyFont="1" applyFill="1" applyAlignment="1">
      <alignment horizontal="left"/>
    </xf>
    <xf numFmtId="0" fontId="2" fillId="0" borderId="0" xfId="0" applyFont="1" applyFill="1" applyAlignment="1">
      <alignment horizontal="center"/>
    </xf>
    <xf numFmtId="4" fontId="15" fillId="0" borderId="0" xfId="0" applyNumberFormat="1" applyFont="1" applyFill="1" applyAlignment="1">
      <alignment horizontal="left"/>
    </xf>
    <xf numFmtId="10" fontId="0" fillId="0" borderId="0" xfId="0" applyNumberFormat="1" applyFill="1"/>
    <xf numFmtId="4" fontId="15" fillId="0" borderId="0" xfId="0" applyNumberFormat="1" applyFont="1" applyFill="1"/>
    <xf numFmtId="43" fontId="15" fillId="0" borderId="0" xfId="1" applyFont="1" applyFill="1"/>
    <xf numFmtId="0" fontId="0" fillId="0" borderId="0" xfId="0" applyFill="1" applyAlignment="1">
      <alignment horizontal="left"/>
    </xf>
    <xf numFmtId="9" fontId="15" fillId="0" borderId="0" xfId="2" applyFont="1" applyFill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E043B-B02A-4E61-A6FE-8959BF03FBF2}">
  <sheetPr>
    <tabColor theme="4" tint="-0.249977111117893"/>
  </sheetPr>
  <dimension ref="B1:L133"/>
  <sheetViews>
    <sheetView view="pageLayout" topLeftCell="A127" zoomScaleNormal="100" zoomScaleSheetLayoutView="55" workbookViewId="0">
      <selection activeCell="E40" sqref="E40"/>
    </sheetView>
  </sheetViews>
  <sheetFormatPr defaultRowHeight="15" x14ac:dyDescent="0.25"/>
  <cols>
    <col min="1" max="1" width="14" customWidth="1"/>
    <col min="2" max="2" width="7.42578125" customWidth="1"/>
    <col min="3" max="3" width="50" customWidth="1"/>
    <col min="4" max="4" width="17.42578125" customWidth="1"/>
    <col min="5" max="5" width="34.5703125" customWidth="1"/>
    <col min="6" max="6" width="10.5703125" customWidth="1"/>
    <col min="7" max="7" width="10.85546875" customWidth="1"/>
    <col min="8" max="8" width="5" customWidth="1"/>
    <col min="9" max="9" width="7.5703125" customWidth="1"/>
    <col min="11" max="1026" width="8.7109375" customWidth="1"/>
  </cols>
  <sheetData>
    <row r="1" spans="2:12" x14ac:dyDescent="0.25">
      <c r="B1" s="110" t="s">
        <v>0</v>
      </c>
      <c r="C1" s="110"/>
      <c r="D1" s="70" t="s">
        <v>1</v>
      </c>
      <c r="E1" s="71" t="s">
        <v>2</v>
      </c>
    </row>
    <row r="2" spans="2:12" x14ac:dyDescent="0.25">
      <c r="B2" s="111" t="s">
        <v>126</v>
      </c>
      <c r="C2" s="112"/>
      <c r="D2" s="72"/>
      <c r="E2" s="73">
        <v>44</v>
      </c>
    </row>
    <row r="3" spans="2:12" x14ac:dyDescent="0.25">
      <c r="B3" s="113"/>
      <c r="C3" s="114"/>
      <c r="D3" s="72">
        <f>D2*E3/E2</f>
        <v>0</v>
      </c>
      <c r="E3" s="73">
        <v>44</v>
      </c>
    </row>
    <row r="4" spans="2:12" ht="4.5" customHeight="1" x14ac:dyDescent="0.25">
      <c r="B4" s="115"/>
      <c r="C4" s="116"/>
      <c r="D4" s="74"/>
      <c r="E4" s="74"/>
    </row>
    <row r="5" spans="2:12" x14ac:dyDescent="0.25">
      <c r="B5" s="110" t="s">
        <v>97</v>
      </c>
      <c r="C5" s="110"/>
      <c r="D5" s="74"/>
      <c r="E5" s="74"/>
      <c r="J5" s="52"/>
    </row>
    <row r="6" spans="2:12" ht="28.5" customHeight="1" x14ac:dyDescent="0.25">
      <c r="B6" s="117" t="s">
        <v>166</v>
      </c>
      <c r="C6" s="118"/>
      <c r="D6" s="118"/>
      <c r="E6" s="119"/>
    </row>
    <row r="7" spans="2:12" ht="42" customHeight="1" x14ac:dyDescent="0.25">
      <c r="B7" s="120" t="s">
        <v>3</v>
      </c>
      <c r="C7" s="121"/>
      <c r="D7" s="54" t="s">
        <v>98</v>
      </c>
      <c r="E7" s="54" t="s">
        <v>117</v>
      </c>
    </row>
    <row r="8" spans="2:12" x14ac:dyDescent="0.25">
      <c r="B8" s="104" t="s">
        <v>4</v>
      </c>
      <c r="C8" s="105"/>
      <c r="D8" s="105"/>
      <c r="E8" s="106"/>
    </row>
    <row r="9" spans="2:12" ht="5.25" customHeight="1" x14ac:dyDescent="0.25">
      <c r="B9" s="107"/>
      <c r="C9" s="108"/>
      <c r="D9" s="108"/>
      <c r="E9" s="109"/>
    </row>
    <row r="10" spans="2:12" x14ac:dyDescent="0.25">
      <c r="B10" s="38" t="s">
        <v>5</v>
      </c>
      <c r="C10" s="38"/>
      <c r="D10" s="38"/>
      <c r="E10" s="38"/>
    </row>
    <row r="11" spans="2:12" x14ac:dyDescent="0.25">
      <c r="B11" s="97" t="s">
        <v>6</v>
      </c>
      <c r="C11" s="98"/>
      <c r="D11" s="49" t="s">
        <v>7</v>
      </c>
      <c r="E11" s="50" t="s">
        <v>8</v>
      </c>
      <c r="L11" s="6"/>
    </row>
    <row r="12" spans="2:12" x14ac:dyDescent="0.25">
      <c r="B12" s="4" t="s">
        <v>9</v>
      </c>
      <c r="C12" s="4" t="s">
        <v>165</v>
      </c>
      <c r="D12" s="4"/>
      <c r="E12" s="7"/>
    </row>
    <row r="13" spans="2:12" x14ac:dyDescent="0.25">
      <c r="B13" s="4"/>
      <c r="C13" s="4"/>
      <c r="D13" s="8"/>
      <c r="E13" s="7"/>
    </row>
    <row r="14" spans="2:12" ht="12.75" customHeight="1" x14ac:dyDescent="0.25">
      <c r="B14" s="4"/>
      <c r="C14" s="4"/>
      <c r="D14" s="8"/>
      <c r="E14" s="7"/>
    </row>
    <row r="15" spans="2:12" ht="13.5" customHeight="1" x14ac:dyDescent="0.25">
      <c r="B15" s="4"/>
      <c r="C15" s="4"/>
      <c r="D15" s="4"/>
      <c r="E15" s="7"/>
    </row>
    <row r="16" spans="2:12" x14ac:dyDescent="0.25">
      <c r="B16" s="9"/>
      <c r="C16" s="51" t="s">
        <v>11</v>
      </c>
      <c r="D16" s="9"/>
      <c r="E16" s="10">
        <f>E12+E13+E14+E15</f>
        <v>0</v>
      </c>
    </row>
    <row r="17" spans="2:7" x14ac:dyDescent="0.25">
      <c r="B17" s="11"/>
      <c r="C17" s="11"/>
      <c r="D17" s="11"/>
      <c r="E17" s="11"/>
    </row>
    <row r="18" spans="2:7" x14ac:dyDescent="0.25">
      <c r="B18" s="38" t="s">
        <v>12</v>
      </c>
      <c r="C18" s="38"/>
      <c r="D18" s="38"/>
      <c r="E18" s="38"/>
    </row>
    <row r="19" spans="2:7" x14ac:dyDescent="0.25">
      <c r="B19" s="39" t="s">
        <v>13</v>
      </c>
      <c r="C19" s="39"/>
      <c r="D19" s="40" t="s">
        <v>7</v>
      </c>
      <c r="E19" s="39" t="s">
        <v>14</v>
      </c>
    </row>
    <row r="20" spans="2:7" x14ac:dyDescent="0.25">
      <c r="B20" s="4" t="s">
        <v>9</v>
      </c>
      <c r="C20" s="4" t="s">
        <v>15</v>
      </c>
      <c r="D20" s="8">
        <v>8.3299999999999999E-2</v>
      </c>
      <c r="E20" s="7">
        <f>$E$16*D20</f>
        <v>0</v>
      </c>
    </row>
    <row r="21" spans="2:7" x14ac:dyDescent="0.25">
      <c r="B21" s="4" t="s">
        <v>10</v>
      </c>
      <c r="C21" s="4" t="s">
        <v>16</v>
      </c>
      <c r="D21" s="8">
        <v>2.7799999999999998E-2</v>
      </c>
      <c r="E21" s="7">
        <f>$E$16*D21</f>
        <v>0</v>
      </c>
    </row>
    <row r="22" spans="2:7" x14ac:dyDescent="0.25">
      <c r="B22" s="4" t="s">
        <v>22</v>
      </c>
      <c r="C22" s="4" t="s">
        <v>160</v>
      </c>
      <c r="D22" s="8" t="e">
        <f>E22/E16</f>
        <v>#DIV/0!</v>
      </c>
      <c r="E22" s="7">
        <f>(E20+E21)*(0.08)</f>
        <v>0</v>
      </c>
      <c r="F22" s="128"/>
      <c r="G22" s="128"/>
    </row>
    <row r="23" spans="2:7" x14ac:dyDescent="0.25">
      <c r="B23" s="4" t="s">
        <v>24</v>
      </c>
      <c r="C23" s="4" t="s">
        <v>161</v>
      </c>
      <c r="D23" s="8" t="e">
        <f>E23/E16</f>
        <v>#DIV/0!</v>
      </c>
      <c r="E23" s="7">
        <f>(E20+E21)*0.29</f>
        <v>0</v>
      </c>
      <c r="F23" s="128"/>
      <c r="G23" s="128"/>
    </row>
    <row r="24" spans="2:7" x14ac:dyDescent="0.25">
      <c r="B24" s="12"/>
      <c r="C24" s="12" t="s">
        <v>17</v>
      </c>
      <c r="D24" s="13" t="e">
        <f>SUM(D20:D23)</f>
        <v>#DIV/0!</v>
      </c>
      <c r="E24" s="14" t="e">
        <f>E16*D24</f>
        <v>#DIV/0!</v>
      </c>
      <c r="F24" s="130"/>
      <c r="G24" s="134"/>
    </row>
    <row r="25" spans="2:7" x14ac:dyDescent="0.25">
      <c r="B25" s="39" t="s">
        <v>18</v>
      </c>
      <c r="C25" s="39"/>
      <c r="D25" s="40" t="s">
        <v>7</v>
      </c>
      <c r="E25" s="39" t="s">
        <v>19</v>
      </c>
      <c r="F25" s="128"/>
      <c r="G25" s="128"/>
    </row>
    <row r="26" spans="2:7" x14ac:dyDescent="0.25">
      <c r="B26" s="4" t="s">
        <v>9</v>
      </c>
      <c r="C26" s="4" t="s">
        <v>20</v>
      </c>
      <c r="D26" s="15">
        <v>0.2</v>
      </c>
      <c r="E26" s="7">
        <f t="shared" ref="E26:E34" si="0">$E$16*D26</f>
        <v>0</v>
      </c>
    </row>
    <row r="27" spans="2:7" x14ac:dyDescent="0.25">
      <c r="B27" s="4" t="s">
        <v>10</v>
      </c>
      <c r="C27" s="4" t="s">
        <v>21</v>
      </c>
      <c r="D27" s="8">
        <v>2.5000000000000001E-2</v>
      </c>
      <c r="E27" s="7">
        <f t="shared" si="0"/>
        <v>0</v>
      </c>
    </row>
    <row r="28" spans="2:7" x14ac:dyDescent="0.25">
      <c r="B28" s="4" t="s">
        <v>22</v>
      </c>
      <c r="C28" s="4" t="s">
        <v>23</v>
      </c>
      <c r="D28" s="15">
        <v>0.03</v>
      </c>
      <c r="E28" s="7">
        <f t="shared" si="0"/>
        <v>0</v>
      </c>
      <c r="G28" s="87"/>
    </row>
    <row r="29" spans="2:7" x14ac:dyDescent="0.25">
      <c r="B29" s="4" t="s">
        <v>24</v>
      </c>
      <c r="C29" s="4" t="s">
        <v>25</v>
      </c>
      <c r="D29" s="8">
        <v>1.4999999999999999E-2</v>
      </c>
      <c r="E29" s="7">
        <f t="shared" si="0"/>
        <v>0</v>
      </c>
      <c r="G29" s="6"/>
    </row>
    <row r="30" spans="2:7" x14ac:dyDescent="0.25">
      <c r="B30" s="4" t="s">
        <v>26</v>
      </c>
      <c r="C30" s="4" t="s">
        <v>27</v>
      </c>
      <c r="D30" s="15">
        <v>0.01</v>
      </c>
      <c r="E30" s="7">
        <f t="shared" si="0"/>
        <v>0</v>
      </c>
    </row>
    <row r="31" spans="2:7" x14ac:dyDescent="0.25">
      <c r="B31" s="4" t="s">
        <v>28</v>
      </c>
      <c r="C31" s="4" t="s">
        <v>29</v>
      </c>
      <c r="D31" s="8">
        <v>6.0000000000000001E-3</v>
      </c>
      <c r="E31" s="7">
        <f t="shared" si="0"/>
        <v>0</v>
      </c>
    </row>
    <row r="32" spans="2:7" x14ac:dyDescent="0.25">
      <c r="B32" s="4" t="s">
        <v>30</v>
      </c>
      <c r="C32" s="4" t="s">
        <v>31</v>
      </c>
      <c r="D32" s="8">
        <v>2E-3</v>
      </c>
      <c r="E32" s="7">
        <f t="shared" si="0"/>
        <v>0</v>
      </c>
    </row>
    <row r="33" spans="2:5" x14ac:dyDescent="0.25">
      <c r="B33" s="4" t="s">
        <v>32</v>
      </c>
      <c r="C33" s="4" t="s">
        <v>33</v>
      </c>
      <c r="D33" s="15">
        <v>0.08</v>
      </c>
      <c r="E33" s="7">
        <f t="shared" si="0"/>
        <v>0</v>
      </c>
    </row>
    <row r="34" spans="2:5" x14ac:dyDescent="0.25">
      <c r="B34" s="12"/>
      <c r="C34" s="12" t="s">
        <v>34</v>
      </c>
      <c r="D34" s="16">
        <f>SUM(D26:D33)</f>
        <v>0.36800000000000005</v>
      </c>
      <c r="E34" s="14">
        <f t="shared" si="0"/>
        <v>0</v>
      </c>
    </row>
    <row r="35" spans="2:5" x14ac:dyDescent="0.25">
      <c r="B35" s="39" t="s">
        <v>35</v>
      </c>
      <c r="C35" s="39"/>
      <c r="D35" s="39"/>
      <c r="E35" s="39"/>
    </row>
    <row r="36" spans="2:5" x14ac:dyDescent="0.25">
      <c r="B36" s="4" t="s">
        <v>9</v>
      </c>
      <c r="C36" s="4" t="s">
        <v>36</v>
      </c>
      <c r="D36" s="4"/>
      <c r="E36" s="7">
        <f>D110</f>
        <v>165</v>
      </c>
    </row>
    <row r="37" spans="2:5" x14ac:dyDescent="0.25">
      <c r="B37" s="11" t="s">
        <v>10</v>
      </c>
      <c r="C37" s="11" t="s">
        <v>37</v>
      </c>
      <c r="D37" s="4"/>
      <c r="E37" s="7">
        <f>D120</f>
        <v>0</v>
      </c>
    </row>
    <row r="38" spans="2:5" x14ac:dyDescent="0.25">
      <c r="B38" s="11" t="s">
        <v>22</v>
      </c>
      <c r="C38" s="88" t="s">
        <v>162</v>
      </c>
      <c r="E38" s="7">
        <v>0</v>
      </c>
    </row>
    <row r="39" spans="2:5" x14ac:dyDescent="0.25">
      <c r="B39" s="11" t="s">
        <v>24</v>
      </c>
      <c r="C39" s="11" t="s">
        <v>163</v>
      </c>
      <c r="D39" s="4"/>
      <c r="E39" s="7">
        <v>0</v>
      </c>
    </row>
    <row r="40" spans="2:5" x14ac:dyDescent="0.25">
      <c r="B40" s="11" t="s">
        <v>28</v>
      </c>
      <c r="C40" s="11" t="s">
        <v>105</v>
      </c>
      <c r="D40" s="4"/>
      <c r="E40" s="7">
        <v>0</v>
      </c>
    </row>
    <row r="41" spans="2:5" x14ac:dyDescent="0.25">
      <c r="B41" s="12"/>
      <c r="C41" s="12" t="s">
        <v>38</v>
      </c>
      <c r="D41" s="12"/>
      <c r="E41" s="14">
        <f>E36+E37+E38+E39++E40</f>
        <v>165</v>
      </c>
    </row>
    <row r="42" spans="2:5" x14ac:dyDescent="0.25">
      <c r="B42" s="9"/>
      <c r="C42" s="9" t="s">
        <v>39</v>
      </c>
      <c r="D42" s="9"/>
      <c r="E42" s="10" t="e">
        <f>E24+E34+E41</f>
        <v>#DIV/0!</v>
      </c>
    </row>
    <row r="43" spans="2:5" x14ac:dyDescent="0.25">
      <c r="B43" s="38" t="s">
        <v>40</v>
      </c>
      <c r="C43" s="38"/>
      <c r="D43" s="38"/>
      <c r="E43" s="38"/>
    </row>
    <row r="44" spans="2:5" x14ac:dyDescent="0.25">
      <c r="B44" s="99" t="s">
        <v>41</v>
      </c>
      <c r="C44" s="100"/>
      <c r="D44" s="5" t="s">
        <v>7</v>
      </c>
      <c r="E44" s="4" t="s">
        <v>42</v>
      </c>
    </row>
    <row r="45" spans="2:5" x14ac:dyDescent="0.25">
      <c r="B45" s="4" t="s">
        <v>9</v>
      </c>
      <c r="C45" s="4" t="s">
        <v>43</v>
      </c>
      <c r="D45" s="8">
        <v>4.1999999999999997E-3</v>
      </c>
      <c r="E45" s="7">
        <f t="shared" ref="E45:E51" si="1">$E$16*D45</f>
        <v>0</v>
      </c>
    </row>
    <row r="46" spans="2:5" x14ac:dyDescent="0.25">
      <c r="B46" s="4" t="s">
        <v>10</v>
      </c>
      <c r="C46" s="4" t="s">
        <v>44</v>
      </c>
      <c r="D46" s="8">
        <v>2.9999999999999997E-4</v>
      </c>
      <c r="E46" s="7">
        <f t="shared" si="1"/>
        <v>0</v>
      </c>
    </row>
    <row r="47" spans="2:5" x14ac:dyDescent="0.25">
      <c r="B47" s="4" t="s">
        <v>22</v>
      </c>
      <c r="C47" s="4" t="s">
        <v>45</v>
      </c>
      <c r="D47" s="8">
        <v>3.44E-2</v>
      </c>
      <c r="E47" s="7">
        <f t="shared" si="1"/>
        <v>0</v>
      </c>
    </row>
    <row r="48" spans="2:5" x14ac:dyDescent="0.25">
      <c r="B48" s="4" t="s">
        <v>24</v>
      </c>
      <c r="C48" s="4" t="s">
        <v>46</v>
      </c>
      <c r="D48" s="8">
        <v>1.9400000000000001E-2</v>
      </c>
      <c r="E48" s="7">
        <f t="shared" si="1"/>
        <v>0</v>
      </c>
    </row>
    <row r="49" spans="2:8" x14ac:dyDescent="0.25">
      <c r="B49" s="4" t="s">
        <v>26</v>
      </c>
      <c r="C49" s="4" t="s">
        <v>47</v>
      </c>
      <c r="D49" s="8">
        <v>7.1999999999999998E-3</v>
      </c>
      <c r="E49" s="7">
        <f t="shared" si="1"/>
        <v>0</v>
      </c>
      <c r="F49" s="128"/>
      <c r="G49" s="128"/>
      <c r="H49" s="128"/>
    </row>
    <row r="50" spans="2:8" x14ac:dyDescent="0.25">
      <c r="B50" s="4" t="s">
        <v>28</v>
      </c>
      <c r="C50" s="4" t="s">
        <v>136</v>
      </c>
      <c r="D50" s="8">
        <v>6.2E-4</v>
      </c>
      <c r="E50" s="7">
        <f t="shared" si="1"/>
        <v>0</v>
      </c>
      <c r="F50" s="128"/>
      <c r="G50" s="128"/>
      <c r="H50" s="128"/>
    </row>
    <row r="51" spans="2:8" x14ac:dyDescent="0.25">
      <c r="B51" s="41"/>
      <c r="C51" s="41" t="s">
        <v>49</v>
      </c>
      <c r="D51" s="42">
        <f>SUM(D45:D50)*100%</f>
        <v>6.6119999999999998E-2</v>
      </c>
      <c r="E51" s="10">
        <f t="shared" si="1"/>
        <v>0</v>
      </c>
      <c r="F51" s="130"/>
      <c r="G51" s="134"/>
      <c r="H51" s="128"/>
    </row>
    <row r="52" spans="2:8" x14ac:dyDescent="0.25">
      <c r="B52" s="4"/>
      <c r="C52" s="4"/>
      <c r="D52" s="4"/>
      <c r="E52" s="4"/>
      <c r="F52" s="128"/>
      <c r="G52" s="129"/>
      <c r="H52" s="128"/>
    </row>
    <row r="53" spans="2:8" x14ac:dyDescent="0.25">
      <c r="B53" s="38" t="s">
        <v>50</v>
      </c>
      <c r="C53" s="38"/>
      <c r="D53" s="38"/>
      <c r="E53" s="38"/>
    </row>
    <row r="54" spans="2:8" x14ac:dyDescent="0.25">
      <c r="B54" s="4" t="s">
        <v>51</v>
      </c>
      <c r="C54" s="4"/>
      <c r="D54" s="5" t="s">
        <v>7</v>
      </c>
      <c r="E54" s="4" t="s">
        <v>42</v>
      </c>
    </row>
    <row r="55" spans="2:8" x14ac:dyDescent="0.25">
      <c r="B55" s="4" t="s">
        <v>9</v>
      </c>
      <c r="C55" s="4" t="s">
        <v>52</v>
      </c>
      <c r="D55" s="8">
        <v>8.3299999999999999E-2</v>
      </c>
      <c r="E55" s="7">
        <f t="shared" ref="E55:E65" si="2">$E$16*D55</f>
        <v>0</v>
      </c>
    </row>
    <row r="56" spans="2:8" x14ac:dyDescent="0.25">
      <c r="B56" s="4" t="s">
        <v>10</v>
      </c>
      <c r="C56" s="4" t="s">
        <v>53</v>
      </c>
      <c r="D56" s="8">
        <v>2.8E-3</v>
      </c>
      <c r="E56" s="7">
        <f t="shared" si="2"/>
        <v>0</v>
      </c>
    </row>
    <row r="57" spans="2:8" x14ac:dyDescent="0.25">
      <c r="B57" s="4" t="s">
        <v>22</v>
      </c>
      <c r="C57" s="4" t="s">
        <v>54</v>
      </c>
      <c r="D57" s="8">
        <v>2.0000000000000001E-4</v>
      </c>
      <c r="E57" s="7">
        <f t="shared" si="2"/>
        <v>0</v>
      </c>
    </row>
    <row r="58" spans="2:8" x14ac:dyDescent="0.25">
      <c r="B58" s="4" t="s">
        <v>24</v>
      </c>
      <c r="C58" s="4" t="s">
        <v>55</v>
      </c>
      <c r="D58" s="8">
        <v>6.9999999999999999E-4</v>
      </c>
      <c r="E58" s="7">
        <f t="shared" si="2"/>
        <v>0</v>
      </c>
    </row>
    <row r="59" spans="2:8" x14ac:dyDescent="0.25">
      <c r="B59" s="4" t="s">
        <v>26</v>
      </c>
      <c r="C59" s="4" t="s">
        <v>56</v>
      </c>
      <c r="D59" s="8">
        <v>2.8999999999999998E-3</v>
      </c>
      <c r="E59" s="7">
        <f t="shared" si="2"/>
        <v>0</v>
      </c>
    </row>
    <row r="60" spans="2:8" x14ac:dyDescent="0.25">
      <c r="B60" s="4" t="s">
        <v>28</v>
      </c>
      <c r="C60" s="4" t="s">
        <v>57</v>
      </c>
      <c r="D60" s="8">
        <v>1.3899999999999999E-2</v>
      </c>
      <c r="E60" s="7">
        <f t="shared" si="2"/>
        <v>0</v>
      </c>
    </row>
    <row r="61" spans="2:8" x14ac:dyDescent="0.25">
      <c r="B61" s="18" t="s">
        <v>58</v>
      </c>
      <c r="C61" s="12"/>
      <c r="D61" s="13">
        <f>D55+D56+D57+D58+D59+D60</f>
        <v>0.1038</v>
      </c>
      <c r="E61" s="14">
        <f t="shared" si="2"/>
        <v>0</v>
      </c>
    </row>
    <row r="62" spans="2:8" x14ac:dyDescent="0.25">
      <c r="B62" s="4" t="s">
        <v>59</v>
      </c>
      <c r="C62" s="19" t="s">
        <v>60</v>
      </c>
      <c r="D62" s="8">
        <v>1.9599999999999999E-2</v>
      </c>
      <c r="E62" s="7">
        <f t="shared" si="2"/>
        <v>0</v>
      </c>
    </row>
    <row r="63" spans="2:8" x14ac:dyDescent="0.25">
      <c r="B63" s="12" t="s">
        <v>61</v>
      </c>
      <c r="C63" s="12"/>
      <c r="D63" s="13">
        <f>D61+D62</f>
        <v>0.12340000000000001</v>
      </c>
      <c r="E63" s="14">
        <f t="shared" si="2"/>
        <v>0</v>
      </c>
      <c r="F63" s="128"/>
      <c r="G63" s="135"/>
    </row>
    <row r="64" spans="2:8" x14ac:dyDescent="0.25">
      <c r="B64" s="4" t="s">
        <v>62</v>
      </c>
      <c r="C64" s="4" t="s">
        <v>63</v>
      </c>
      <c r="D64" s="8">
        <v>4.5400000000000003E-2</v>
      </c>
      <c r="E64" s="7">
        <f t="shared" si="2"/>
        <v>0</v>
      </c>
      <c r="F64" s="128"/>
      <c r="G64" s="128"/>
    </row>
    <row r="65" spans="2:10" x14ac:dyDescent="0.25">
      <c r="B65" s="12" t="s">
        <v>64</v>
      </c>
      <c r="C65" s="12"/>
      <c r="D65" s="13">
        <f>D63+D64</f>
        <v>0.16880000000000001</v>
      </c>
      <c r="E65" s="14">
        <f t="shared" si="2"/>
        <v>0</v>
      </c>
      <c r="F65" s="128"/>
      <c r="G65" s="128"/>
    </row>
    <row r="66" spans="2:10" x14ac:dyDescent="0.25">
      <c r="B66" s="43"/>
      <c r="C66" s="43" t="s">
        <v>96</v>
      </c>
      <c r="D66" s="44">
        <f>D65</f>
        <v>0.16880000000000001</v>
      </c>
      <c r="E66" s="45">
        <f>E65</f>
        <v>0</v>
      </c>
      <c r="F66" s="130"/>
      <c r="G66" s="134"/>
    </row>
    <row r="67" spans="2:10" x14ac:dyDescent="0.25">
      <c r="B67" s="38" t="s">
        <v>65</v>
      </c>
      <c r="C67" s="38"/>
      <c r="D67" s="38"/>
      <c r="E67" s="38"/>
      <c r="F67" s="128"/>
      <c r="G67" s="128"/>
    </row>
    <row r="68" spans="2:10" x14ac:dyDescent="0.25">
      <c r="B68" s="99" t="s">
        <v>101</v>
      </c>
      <c r="C68" s="100"/>
      <c r="D68" s="4"/>
      <c r="E68" s="4" t="s">
        <v>42</v>
      </c>
      <c r="F68" s="128"/>
      <c r="G68" s="128"/>
    </row>
    <row r="69" spans="2:10" x14ac:dyDescent="0.25">
      <c r="B69" s="4" t="s">
        <v>9</v>
      </c>
      <c r="C69" s="4" t="s">
        <v>99</v>
      </c>
      <c r="D69" s="4"/>
      <c r="E69" s="7"/>
    </row>
    <row r="70" spans="2:10" x14ac:dyDescent="0.25">
      <c r="B70" s="4" t="s">
        <v>10</v>
      </c>
      <c r="C70" s="4" t="s">
        <v>146</v>
      </c>
      <c r="D70" s="4"/>
      <c r="E70" s="7"/>
    </row>
    <row r="71" spans="2:10" x14ac:dyDescent="0.25">
      <c r="B71" s="4"/>
      <c r="C71" s="4"/>
      <c r="D71" s="4"/>
      <c r="E71" s="7"/>
    </row>
    <row r="72" spans="2:10" x14ac:dyDescent="0.25">
      <c r="B72" s="46"/>
      <c r="C72" s="46" t="s">
        <v>66</v>
      </c>
      <c r="D72" s="41"/>
      <c r="E72" s="47">
        <f>E69+E70+E71</f>
        <v>0</v>
      </c>
    </row>
    <row r="73" spans="2:10" x14ac:dyDescent="0.25">
      <c r="B73" s="20"/>
      <c r="C73" s="20"/>
      <c r="D73" s="4"/>
      <c r="E73" s="4"/>
    </row>
    <row r="74" spans="2:10" x14ac:dyDescent="0.25">
      <c r="B74" s="38"/>
      <c r="C74" s="38" t="s">
        <v>67</v>
      </c>
      <c r="D74" s="38"/>
      <c r="E74" s="38"/>
    </row>
    <row r="75" spans="2:10" x14ac:dyDescent="0.25">
      <c r="B75" s="99" t="s">
        <v>68</v>
      </c>
      <c r="C75" s="100"/>
      <c r="D75" s="5" t="s">
        <v>7</v>
      </c>
      <c r="E75" s="4" t="s">
        <v>42</v>
      </c>
    </row>
    <row r="76" spans="2:10" x14ac:dyDescent="0.25">
      <c r="B76" s="4" t="s">
        <v>9</v>
      </c>
      <c r="C76" s="4" t="s">
        <v>69</v>
      </c>
      <c r="D76" s="8">
        <v>0.05</v>
      </c>
      <c r="E76" s="7" t="e">
        <f>E92*D76</f>
        <v>#DIV/0!</v>
      </c>
      <c r="F76" s="17"/>
      <c r="G76" s="6"/>
      <c r="J76" s="17"/>
    </row>
    <row r="77" spans="2:10" x14ac:dyDescent="0.25">
      <c r="B77" s="4" t="s">
        <v>10</v>
      </c>
      <c r="C77" s="4" t="s">
        <v>70</v>
      </c>
      <c r="D77" s="8">
        <v>0.05</v>
      </c>
      <c r="E77" s="7" t="e">
        <f>E93*D77</f>
        <v>#DIV/0!</v>
      </c>
    </row>
    <row r="78" spans="2:10" x14ac:dyDescent="0.25">
      <c r="B78" s="21" t="s">
        <v>22</v>
      </c>
      <c r="C78" s="21" t="s">
        <v>71</v>
      </c>
      <c r="D78" s="21"/>
      <c r="E78" s="22"/>
    </row>
    <row r="79" spans="2:10" x14ac:dyDescent="0.25">
      <c r="B79" s="4" t="s">
        <v>72</v>
      </c>
      <c r="C79" s="4" t="s">
        <v>73</v>
      </c>
      <c r="D79" s="8">
        <v>1.6500000000000001E-2</v>
      </c>
      <c r="E79" s="7" t="e">
        <f>D79*$E$83</f>
        <v>#DIV/0!</v>
      </c>
    </row>
    <row r="80" spans="2:10" x14ac:dyDescent="0.25">
      <c r="B80" s="4" t="s">
        <v>74</v>
      </c>
      <c r="C80" s="4" t="s">
        <v>75</v>
      </c>
      <c r="D80" s="8">
        <v>7.5999999999999998E-2</v>
      </c>
      <c r="E80" s="7" t="e">
        <f>D80*$E$83</f>
        <v>#DIV/0!</v>
      </c>
    </row>
    <row r="81" spans="2:10" x14ac:dyDescent="0.25">
      <c r="B81" s="4" t="s">
        <v>76</v>
      </c>
      <c r="C81" s="4" t="s">
        <v>77</v>
      </c>
      <c r="D81" s="15">
        <v>0.05</v>
      </c>
      <c r="E81" s="7" t="e">
        <f>D81*$E$83</f>
        <v>#DIV/0!</v>
      </c>
    </row>
    <row r="82" spans="2:10" x14ac:dyDescent="0.25">
      <c r="B82" s="4"/>
      <c r="C82" s="50" t="s">
        <v>78</v>
      </c>
      <c r="D82" s="8">
        <f>SUM(D79+D80+D81)</f>
        <v>0.14250000000000002</v>
      </c>
      <c r="E82" s="7" t="e">
        <f>D82*$E$83</f>
        <v>#DIV/0!</v>
      </c>
      <c r="F82" s="128"/>
      <c r="G82" s="129"/>
      <c r="H82" s="128"/>
    </row>
    <row r="83" spans="2:10" x14ac:dyDescent="0.25">
      <c r="B83" s="4"/>
      <c r="C83" s="4"/>
      <c r="D83" s="4"/>
      <c r="E83" s="23" t="e">
        <f>($E$94)/((100-14.25)/100)</f>
        <v>#DIV/0!</v>
      </c>
      <c r="F83" s="130"/>
      <c r="G83" s="131"/>
      <c r="H83" s="132"/>
    </row>
    <row r="84" spans="2:10" x14ac:dyDescent="0.25">
      <c r="B84" s="4"/>
      <c r="C84" s="4"/>
      <c r="D84" s="4"/>
      <c r="E84" s="24"/>
      <c r="F84" s="130"/>
      <c r="G84" s="128"/>
      <c r="H84" s="128"/>
    </row>
    <row r="85" spans="2:10" x14ac:dyDescent="0.25">
      <c r="B85" s="101" t="s">
        <v>79</v>
      </c>
      <c r="C85" s="101"/>
      <c r="D85" s="101"/>
      <c r="E85" s="101"/>
      <c r="F85" s="130"/>
      <c r="G85" s="128"/>
      <c r="H85" s="128"/>
    </row>
    <row r="86" spans="2:10" x14ac:dyDescent="0.25">
      <c r="B86" s="102" t="s">
        <v>80</v>
      </c>
      <c r="C86" s="102"/>
      <c r="D86" s="102"/>
      <c r="E86" s="102"/>
      <c r="F86" s="133"/>
      <c r="G86" s="133"/>
      <c r="H86" s="133"/>
      <c r="I86" s="25"/>
      <c r="J86" s="25"/>
    </row>
    <row r="87" spans="2:10" x14ac:dyDescent="0.25">
      <c r="B87" s="5" t="s">
        <v>9</v>
      </c>
      <c r="C87" s="92" t="s">
        <v>5</v>
      </c>
      <c r="D87" s="92"/>
      <c r="E87" s="26">
        <f>E16</f>
        <v>0</v>
      </c>
      <c r="F87" s="27"/>
      <c r="G87" s="27"/>
      <c r="H87" s="27"/>
      <c r="I87" s="27"/>
      <c r="J87" s="28"/>
    </row>
    <row r="88" spans="2:10" x14ac:dyDescent="0.25">
      <c r="B88" s="5" t="s">
        <v>10</v>
      </c>
      <c r="C88" s="92" t="s">
        <v>12</v>
      </c>
      <c r="D88" s="92"/>
      <c r="E88" s="26" t="e">
        <f>E42</f>
        <v>#DIV/0!</v>
      </c>
      <c r="F88" s="27"/>
      <c r="G88" s="27"/>
      <c r="H88" s="27"/>
      <c r="I88" s="27"/>
      <c r="J88" s="28"/>
    </row>
    <row r="89" spans="2:10" x14ac:dyDescent="0.25">
      <c r="B89" s="5" t="s">
        <v>22</v>
      </c>
      <c r="C89" s="103" t="s">
        <v>40</v>
      </c>
      <c r="D89" s="103"/>
      <c r="E89" s="26">
        <f>E51</f>
        <v>0</v>
      </c>
      <c r="F89" s="27"/>
      <c r="G89" s="27"/>
      <c r="H89" s="27"/>
      <c r="I89" s="27"/>
      <c r="J89" s="28"/>
    </row>
    <row r="90" spans="2:10" x14ac:dyDescent="0.25">
      <c r="B90" s="5" t="s">
        <v>24</v>
      </c>
      <c r="C90" s="92" t="s">
        <v>50</v>
      </c>
      <c r="D90" s="92"/>
      <c r="E90" s="26">
        <f>E66</f>
        <v>0</v>
      </c>
      <c r="F90" s="27"/>
      <c r="G90" s="27"/>
      <c r="H90" s="27"/>
      <c r="I90" s="27"/>
      <c r="J90" s="28"/>
    </row>
    <row r="91" spans="2:10" x14ac:dyDescent="0.25">
      <c r="B91" s="5" t="s">
        <v>26</v>
      </c>
      <c r="C91" s="92" t="s">
        <v>65</v>
      </c>
      <c r="D91" s="92"/>
      <c r="E91" s="26">
        <f>E72</f>
        <v>0</v>
      </c>
      <c r="F91" s="27"/>
      <c r="G91" s="27"/>
      <c r="H91" s="27"/>
      <c r="I91" s="27"/>
      <c r="J91" s="28"/>
    </row>
    <row r="92" spans="2:10" x14ac:dyDescent="0.25">
      <c r="B92" s="92" t="s">
        <v>81</v>
      </c>
      <c r="C92" s="92"/>
      <c r="D92" s="92"/>
      <c r="E92" s="26" t="e">
        <f>E16+E42+E51+E66+E72</f>
        <v>#DIV/0!</v>
      </c>
      <c r="F92" s="27"/>
      <c r="G92" s="27"/>
      <c r="H92" s="27"/>
      <c r="I92" s="27"/>
      <c r="J92" s="28"/>
    </row>
    <row r="93" spans="2:10" x14ac:dyDescent="0.25">
      <c r="B93" s="92" t="s">
        <v>82</v>
      </c>
      <c r="C93" s="92"/>
      <c r="D93" s="92"/>
      <c r="E93" s="26" t="e">
        <f>E92+E76</f>
        <v>#DIV/0!</v>
      </c>
      <c r="F93" s="27"/>
      <c r="G93" s="27"/>
      <c r="H93" s="27"/>
      <c r="I93" s="27"/>
      <c r="J93" s="28"/>
    </row>
    <row r="94" spans="2:10" x14ac:dyDescent="0.25">
      <c r="B94" s="93" t="s">
        <v>83</v>
      </c>
      <c r="C94" s="93"/>
      <c r="D94" s="93"/>
      <c r="E94" s="48" t="e">
        <f>E93+E77</f>
        <v>#DIV/0!</v>
      </c>
      <c r="F94" s="29"/>
      <c r="G94" s="29"/>
      <c r="H94" s="29"/>
      <c r="I94" s="29"/>
      <c r="J94" s="30"/>
    </row>
    <row r="95" spans="2:10" x14ac:dyDescent="0.25">
      <c r="B95" s="5" t="s">
        <v>28</v>
      </c>
      <c r="C95" s="20" t="s">
        <v>84</v>
      </c>
      <c r="D95" s="20"/>
      <c r="E95" s="26" t="e">
        <f>E82</f>
        <v>#DIV/0!</v>
      </c>
      <c r="F95" s="27"/>
      <c r="G95" s="27"/>
      <c r="H95" s="27"/>
      <c r="I95" s="27"/>
      <c r="J95" s="28"/>
    </row>
    <row r="96" spans="2:10" x14ac:dyDescent="0.25">
      <c r="B96" s="94" t="s">
        <v>85</v>
      </c>
      <c r="C96" s="94"/>
      <c r="D96" s="94"/>
      <c r="E96" s="75" t="e">
        <f>E94+E95</f>
        <v>#DIV/0!</v>
      </c>
      <c r="F96" s="25"/>
      <c r="G96" s="25"/>
      <c r="H96" s="25"/>
      <c r="I96" s="25"/>
      <c r="J96" s="30"/>
    </row>
    <row r="97" spans="2:8" ht="15" customHeight="1" x14ac:dyDescent="0.25">
      <c r="B97" s="25"/>
      <c r="C97" s="95"/>
      <c r="D97" s="95"/>
      <c r="E97" s="25"/>
      <c r="F97" s="25"/>
      <c r="G97" s="25"/>
    </row>
    <row r="98" spans="2:8" ht="18.75" customHeight="1" x14ac:dyDescent="0.25">
      <c r="B98" s="25"/>
      <c r="C98" s="96" t="s">
        <v>100</v>
      </c>
      <c r="D98" s="96"/>
      <c r="E98" s="25"/>
      <c r="F98" s="25"/>
      <c r="G98" s="25"/>
    </row>
    <row r="99" spans="2:8" x14ac:dyDescent="0.25">
      <c r="B99" s="25"/>
      <c r="C99" s="31" t="s">
        <v>87</v>
      </c>
      <c r="D99" s="2" t="s">
        <v>124</v>
      </c>
      <c r="E99" s="25"/>
      <c r="F99" s="25"/>
      <c r="G99" s="25"/>
    </row>
    <row r="100" spans="2:8" x14ac:dyDescent="0.25">
      <c r="B100" s="25"/>
      <c r="C100" s="1" t="s">
        <v>156</v>
      </c>
      <c r="D100" s="32"/>
      <c r="E100" s="25"/>
      <c r="F100" s="62"/>
      <c r="G100" s="62"/>
      <c r="H100" s="79"/>
    </row>
    <row r="101" spans="2:8" x14ac:dyDescent="0.25">
      <c r="B101" s="25"/>
      <c r="C101" s="1" t="s">
        <v>157</v>
      </c>
      <c r="D101" s="32">
        <f>D100*12%</f>
        <v>0</v>
      </c>
      <c r="E101" s="25"/>
      <c r="F101" s="25"/>
      <c r="G101" s="25"/>
      <c r="H101" s="80"/>
    </row>
    <row r="102" spans="2:8" x14ac:dyDescent="0.25">
      <c r="B102" s="25"/>
      <c r="C102" s="1" t="s">
        <v>158</v>
      </c>
      <c r="D102" s="53">
        <f>D101/88%</f>
        <v>0</v>
      </c>
      <c r="E102" s="25"/>
      <c r="F102" s="25"/>
      <c r="G102" s="25"/>
    </row>
    <row r="103" spans="2:8" x14ac:dyDescent="0.25">
      <c r="B103" s="25"/>
      <c r="C103" s="25"/>
      <c r="D103" s="25"/>
      <c r="E103" s="61"/>
      <c r="F103" s="62"/>
      <c r="G103" s="25"/>
    </row>
    <row r="104" spans="2:8" x14ac:dyDescent="0.25">
      <c r="C104" s="89" t="s">
        <v>86</v>
      </c>
      <c r="D104" s="89"/>
    </row>
    <row r="105" spans="2:8" x14ac:dyDescent="0.25">
      <c r="C105" s="31" t="s">
        <v>87</v>
      </c>
      <c r="D105" s="2" t="s">
        <v>124</v>
      </c>
    </row>
    <row r="106" spans="2:8" x14ac:dyDescent="0.25">
      <c r="C106" s="1" t="s">
        <v>104</v>
      </c>
      <c r="D106" s="31">
        <v>2</v>
      </c>
    </row>
    <row r="107" spans="2:8" x14ac:dyDescent="0.25">
      <c r="C107" s="1" t="s">
        <v>102</v>
      </c>
      <c r="D107" s="32">
        <v>3.75</v>
      </c>
    </row>
    <row r="108" spans="2:8" x14ac:dyDescent="0.25">
      <c r="C108" s="1" t="s">
        <v>88</v>
      </c>
      <c r="D108" s="31">
        <v>22</v>
      </c>
      <c r="H108" s="28"/>
    </row>
    <row r="109" spans="2:8" x14ac:dyDescent="0.25">
      <c r="C109" s="1" t="s">
        <v>103</v>
      </c>
      <c r="D109" s="32">
        <f>6%*D111</f>
        <v>0</v>
      </c>
    </row>
    <row r="110" spans="2:8" x14ac:dyDescent="0.25">
      <c r="C110" s="33" t="s">
        <v>89</v>
      </c>
      <c r="D110" s="64">
        <f>(D106*D107*D108)-D109</f>
        <v>165</v>
      </c>
    </row>
    <row r="111" spans="2:8" x14ac:dyDescent="0.25">
      <c r="C111" s="33" t="s">
        <v>123</v>
      </c>
      <c r="D111" s="34">
        <f>E12</f>
        <v>0</v>
      </c>
    </row>
    <row r="114" spans="2:5" x14ac:dyDescent="0.25">
      <c r="C114" s="89" t="s">
        <v>90</v>
      </c>
      <c r="D114" s="89"/>
    </row>
    <row r="115" spans="2:5" x14ac:dyDescent="0.25">
      <c r="C115" s="31" t="s">
        <v>87</v>
      </c>
      <c r="D115" s="2" t="s">
        <v>124</v>
      </c>
    </row>
    <row r="116" spans="2:5" x14ac:dyDescent="0.25">
      <c r="C116" s="1" t="s">
        <v>164</v>
      </c>
      <c r="D116" s="32"/>
    </row>
    <row r="117" spans="2:5" x14ac:dyDescent="0.25">
      <c r="C117" s="1" t="s">
        <v>91</v>
      </c>
      <c r="D117" s="31">
        <v>22</v>
      </c>
    </row>
    <row r="118" spans="2:5" x14ac:dyDescent="0.25">
      <c r="C118" s="35" t="s">
        <v>92</v>
      </c>
      <c r="D118" s="36">
        <f>0.2*D119</f>
        <v>0</v>
      </c>
    </row>
    <row r="119" spans="2:5" x14ac:dyDescent="0.25">
      <c r="C119" s="33" t="s">
        <v>93</v>
      </c>
      <c r="D119" s="32">
        <f>D116*D117</f>
        <v>0</v>
      </c>
    </row>
    <row r="120" spans="2:5" x14ac:dyDescent="0.25">
      <c r="C120" s="4" t="s">
        <v>94</v>
      </c>
      <c r="D120" s="65">
        <f>D119-D118</f>
        <v>0</v>
      </c>
    </row>
    <row r="123" spans="2:5" x14ac:dyDescent="0.25">
      <c r="B123" s="55"/>
      <c r="C123" s="89" t="s">
        <v>122</v>
      </c>
      <c r="D123" s="89"/>
      <c r="E123" s="55"/>
    </row>
    <row r="124" spans="2:5" x14ac:dyDescent="0.25">
      <c r="B124" s="4" t="s">
        <v>116</v>
      </c>
      <c r="C124" s="31" t="s">
        <v>87</v>
      </c>
      <c r="D124" s="2" t="s">
        <v>115</v>
      </c>
      <c r="E124" s="5" t="s">
        <v>120</v>
      </c>
    </row>
    <row r="125" spans="2:5" x14ac:dyDescent="0.25">
      <c r="B125" s="5">
        <v>4</v>
      </c>
      <c r="C125" s="3" t="s">
        <v>106</v>
      </c>
      <c r="D125" s="32"/>
      <c r="E125" s="7">
        <f>D125*B125</f>
        <v>0</v>
      </c>
    </row>
    <row r="126" spans="2:5" x14ac:dyDescent="0.25">
      <c r="B126" s="5">
        <v>4</v>
      </c>
      <c r="C126" s="3" t="s">
        <v>107</v>
      </c>
      <c r="D126" s="32"/>
      <c r="E126" s="7">
        <f t="shared" ref="E126:E132" si="3">D126*B126</f>
        <v>0</v>
      </c>
    </row>
    <row r="127" spans="2:5" x14ac:dyDescent="0.25">
      <c r="B127" s="5">
        <v>10</v>
      </c>
      <c r="C127" s="3" t="s">
        <v>108</v>
      </c>
      <c r="D127" s="32"/>
      <c r="E127" s="7">
        <f t="shared" si="3"/>
        <v>0</v>
      </c>
    </row>
    <row r="128" spans="2:5" x14ac:dyDescent="0.25">
      <c r="B128" s="5">
        <v>1</v>
      </c>
      <c r="C128" s="3" t="s">
        <v>109</v>
      </c>
      <c r="D128" s="37"/>
      <c r="E128" s="7">
        <f t="shared" si="3"/>
        <v>0</v>
      </c>
    </row>
    <row r="129" spans="2:5" x14ac:dyDescent="0.25">
      <c r="B129" s="5">
        <v>2</v>
      </c>
      <c r="C129" s="3" t="s">
        <v>110</v>
      </c>
      <c r="D129" s="37"/>
      <c r="E129" s="7">
        <f t="shared" si="3"/>
        <v>0</v>
      </c>
    </row>
    <row r="130" spans="2:5" x14ac:dyDescent="0.25">
      <c r="B130" s="5">
        <v>6</v>
      </c>
      <c r="C130" s="3" t="s">
        <v>111</v>
      </c>
      <c r="D130" s="37"/>
      <c r="E130" s="7">
        <f t="shared" si="3"/>
        <v>0</v>
      </c>
    </row>
    <row r="131" spans="2:5" x14ac:dyDescent="0.25">
      <c r="B131" s="5">
        <v>6</v>
      </c>
      <c r="C131" s="3" t="s">
        <v>112</v>
      </c>
      <c r="D131" s="37"/>
      <c r="E131" s="7">
        <f t="shared" si="3"/>
        <v>0</v>
      </c>
    </row>
    <row r="132" spans="2:5" x14ac:dyDescent="0.25">
      <c r="B132" s="5">
        <v>1</v>
      </c>
      <c r="C132" s="3" t="s">
        <v>155</v>
      </c>
      <c r="D132" s="37"/>
      <c r="E132" s="7">
        <f t="shared" si="3"/>
        <v>0</v>
      </c>
    </row>
    <row r="133" spans="2:5" x14ac:dyDescent="0.25">
      <c r="B133" s="50"/>
      <c r="C133" s="90" t="s">
        <v>121</v>
      </c>
      <c r="D133" s="91"/>
      <c r="E133" s="63">
        <f>SUM(E125:E132)/12</f>
        <v>0</v>
      </c>
    </row>
  </sheetData>
  <mergeCells count="27">
    <mergeCell ref="B8:E9"/>
    <mergeCell ref="B1:C1"/>
    <mergeCell ref="B2:C4"/>
    <mergeCell ref="B5:C5"/>
    <mergeCell ref="B6:E6"/>
    <mergeCell ref="B7:C7"/>
    <mergeCell ref="B92:D92"/>
    <mergeCell ref="B11:C11"/>
    <mergeCell ref="B44:C44"/>
    <mergeCell ref="B68:C68"/>
    <mergeCell ref="B75:C75"/>
    <mergeCell ref="B85:E85"/>
    <mergeCell ref="B86:E86"/>
    <mergeCell ref="C87:D87"/>
    <mergeCell ref="C88:D88"/>
    <mergeCell ref="C89:D89"/>
    <mergeCell ref="C90:D90"/>
    <mergeCell ref="C91:D91"/>
    <mergeCell ref="C114:D114"/>
    <mergeCell ref="C123:D123"/>
    <mergeCell ref="C133:D133"/>
    <mergeCell ref="B93:D93"/>
    <mergeCell ref="B94:D94"/>
    <mergeCell ref="B96:D96"/>
    <mergeCell ref="C97:D97"/>
    <mergeCell ref="C98:D98"/>
    <mergeCell ref="C104:D104"/>
  </mergeCells>
  <pageMargins left="0.511811024" right="0.511811024" top="0.78740157499999996" bottom="0.78740157499999996" header="0.31496062000000002" footer="0.31496062000000002"/>
  <pageSetup paperSize="9" scale="61" orientation="portrait" r:id="rId1"/>
  <headerFooter>
    <oddHeader>&amp;CANEXO I DO TERMO DE REFERÊNCIA</oddHeader>
  </headerFooter>
  <rowBreaks count="1" manualBreakCount="1">
    <brk id="7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1BDE7-F510-4777-9D4F-EB612BEF1E5F}">
  <sheetPr>
    <tabColor theme="4" tint="-0.249977111117893"/>
  </sheetPr>
  <dimension ref="C1:M133"/>
  <sheetViews>
    <sheetView view="pageBreakPreview" topLeftCell="A110" zoomScale="74" zoomScaleNormal="100" zoomScaleSheetLayoutView="74" workbookViewId="0">
      <selection activeCell="E102" sqref="E102"/>
    </sheetView>
  </sheetViews>
  <sheetFormatPr defaultRowHeight="15" x14ac:dyDescent="0.25"/>
  <cols>
    <col min="1" max="1" width="0.140625" customWidth="1"/>
    <col min="2" max="2" width="14.140625" customWidth="1"/>
    <col min="3" max="3" width="7.42578125" customWidth="1"/>
    <col min="4" max="4" width="50" customWidth="1"/>
    <col min="5" max="5" width="17.42578125" customWidth="1"/>
    <col min="6" max="6" width="33.28515625" customWidth="1"/>
    <col min="7" max="7" width="7.5703125" customWidth="1"/>
    <col min="8" max="8" width="9.7109375" customWidth="1"/>
    <col min="9" max="9" width="5.140625" customWidth="1"/>
    <col min="10" max="10" width="7.5703125" customWidth="1"/>
    <col min="12" max="1027" width="8.7109375" customWidth="1"/>
  </cols>
  <sheetData>
    <row r="1" spans="3:13" x14ac:dyDescent="0.25">
      <c r="C1" s="110" t="s">
        <v>0</v>
      </c>
      <c r="D1" s="110"/>
      <c r="E1" s="70" t="s">
        <v>1</v>
      </c>
      <c r="F1" s="71" t="s">
        <v>2</v>
      </c>
    </row>
    <row r="2" spans="3:13" x14ac:dyDescent="0.25">
      <c r="C2" s="111" t="s">
        <v>127</v>
      </c>
      <c r="D2" s="112"/>
      <c r="E2" s="72"/>
      <c r="F2" s="73">
        <v>44</v>
      </c>
    </row>
    <row r="3" spans="3:13" x14ac:dyDescent="0.25">
      <c r="C3" s="113"/>
      <c r="D3" s="114"/>
      <c r="E3" s="72"/>
      <c r="F3" s="73">
        <v>30</v>
      </c>
    </row>
    <row r="4" spans="3:13" ht="6.75" customHeight="1" x14ac:dyDescent="0.25">
      <c r="C4" s="115"/>
      <c r="D4" s="116"/>
      <c r="E4" s="74"/>
      <c r="F4" s="74"/>
    </row>
    <row r="5" spans="3:13" x14ac:dyDescent="0.25">
      <c r="C5" s="110" t="s">
        <v>95</v>
      </c>
      <c r="D5" s="110"/>
      <c r="E5" s="74"/>
      <c r="F5" s="74"/>
      <c r="K5" s="52"/>
    </row>
    <row r="6" spans="3:13" ht="28.5" customHeight="1" x14ac:dyDescent="0.25">
      <c r="C6" s="117" t="s">
        <v>166</v>
      </c>
      <c r="D6" s="118"/>
      <c r="E6" s="118"/>
      <c r="F6" s="119"/>
    </row>
    <row r="7" spans="3:13" ht="42" customHeight="1" x14ac:dyDescent="0.25">
      <c r="C7" s="120" t="s">
        <v>3</v>
      </c>
      <c r="D7" s="121"/>
      <c r="E7" s="54" t="s">
        <v>98</v>
      </c>
      <c r="F7" s="54" t="s">
        <v>117</v>
      </c>
    </row>
    <row r="8" spans="3:13" x14ac:dyDescent="0.25">
      <c r="C8" s="104" t="s">
        <v>4</v>
      </c>
      <c r="D8" s="105"/>
      <c r="E8" s="105"/>
      <c r="F8" s="106"/>
    </row>
    <row r="9" spans="3:13" ht="5.25" customHeight="1" x14ac:dyDescent="0.25">
      <c r="C9" s="107"/>
      <c r="D9" s="108"/>
      <c r="E9" s="108"/>
      <c r="F9" s="109"/>
    </row>
    <row r="10" spans="3:13" x14ac:dyDescent="0.25">
      <c r="C10" s="38" t="s">
        <v>5</v>
      </c>
      <c r="D10" s="38"/>
      <c r="E10" s="38"/>
      <c r="F10" s="38"/>
    </row>
    <row r="11" spans="3:13" x14ac:dyDescent="0.25">
      <c r="C11" s="97" t="s">
        <v>6</v>
      </c>
      <c r="D11" s="98"/>
      <c r="E11" s="49" t="s">
        <v>7</v>
      </c>
      <c r="F11" s="50" t="s">
        <v>8</v>
      </c>
      <c r="M11" s="6"/>
    </row>
    <row r="12" spans="3:13" x14ac:dyDescent="0.25">
      <c r="C12" s="4" t="s">
        <v>9</v>
      </c>
      <c r="D12" s="4" t="s">
        <v>118</v>
      </c>
      <c r="E12" s="4"/>
      <c r="F12" s="7">
        <f>E3</f>
        <v>0</v>
      </c>
    </row>
    <row r="13" spans="3:13" x14ac:dyDescent="0.25">
      <c r="C13" s="4"/>
      <c r="D13" s="4"/>
      <c r="E13" s="8"/>
      <c r="F13" s="7"/>
    </row>
    <row r="14" spans="3:13" ht="12.75" customHeight="1" x14ac:dyDescent="0.25">
      <c r="C14" s="4"/>
      <c r="D14" s="4"/>
      <c r="E14" s="8"/>
      <c r="F14" s="7"/>
    </row>
    <row r="15" spans="3:13" ht="13.5" customHeight="1" x14ac:dyDescent="0.25">
      <c r="C15" s="4"/>
      <c r="D15" s="4"/>
      <c r="E15" s="4"/>
      <c r="F15" s="7"/>
    </row>
    <row r="16" spans="3:13" x14ac:dyDescent="0.25">
      <c r="C16" s="9"/>
      <c r="D16" s="51" t="s">
        <v>11</v>
      </c>
      <c r="E16" s="9"/>
      <c r="F16" s="10">
        <f>F12+F13+F14+F15</f>
        <v>0</v>
      </c>
    </row>
    <row r="17" spans="3:9" x14ac:dyDescent="0.25">
      <c r="C17" s="11"/>
      <c r="D17" s="11"/>
      <c r="E17" s="11"/>
      <c r="F17" s="11"/>
    </row>
    <row r="18" spans="3:9" x14ac:dyDescent="0.25">
      <c r="C18" s="38" t="s">
        <v>12</v>
      </c>
      <c r="D18" s="38"/>
      <c r="E18" s="38"/>
      <c r="F18" s="38"/>
    </row>
    <row r="19" spans="3:9" x14ac:dyDescent="0.25">
      <c r="C19" s="39" t="s">
        <v>13</v>
      </c>
      <c r="D19" s="39"/>
      <c r="E19" s="40" t="s">
        <v>7</v>
      </c>
      <c r="F19" s="39" t="s">
        <v>14</v>
      </c>
    </row>
    <row r="20" spans="3:9" x14ac:dyDescent="0.25">
      <c r="C20" s="4" t="s">
        <v>9</v>
      </c>
      <c r="D20" s="4" t="s">
        <v>15</v>
      </c>
      <c r="E20" s="8">
        <v>8.3299999999999999E-2</v>
      </c>
      <c r="F20" s="7">
        <f>$F$16*E20</f>
        <v>0</v>
      </c>
      <c r="G20" s="128"/>
      <c r="H20" s="128"/>
      <c r="I20" s="128"/>
    </row>
    <row r="21" spans="3:9" x14ac:dyDescent="0.25">
      <c r="C21" s="4" t="s">
        <v>10</v>
      </c>
      <c r="D21" s="4" t="s">
        <v>16</v>
      </c>
      <c r="E21" s="8">
        <v>2.7799999999999998E-2</v>
      </c>
      <c r="F21" s="7">
        <f>$F$16*E21</f>
        <v>0</v>
      </c>
      <c r="G21" s="128"/>
      <c r="H21" s="128"/>
      <c r="I21" s="128"/>
    </row>
    <row r="22" spans="3:9" x14ac:dyDescent="0.25">
      <c r="C22" s="4" t="s">
        <v>22</v>
      </c>
      <c r="D22" s="4" t="s">
        <v>160</v>
      </c>
      <c r="E22" s="8" t="e">
        <f>F22/F16</f>
        <v>#DIV/0!</v>
      </c>
      <c r="F22" s="7">
        <f>(F20+F21)*(0.08)</f>
        <v>0</v>
      </c>
      <c r="G22" s="128"/>
      <c r="H22" s="128"/>
      <c r="I22" s="128"/>
    </row>
    <row r="23" spans="3:9" x14ac:dyDescent="0.25">
      <c r="C23" s="4" t="s">
        <v>24</v>
      </c>
      <c r="D23" s="4" t="s">
        <v>161</v>
      </c>
      <c r="E23" s="8" t="e">
        <f>F23/F16</f>
        <v>#DIV/0!</v>
      </c>
      <c r="F23" s="7">
        <f>(F20+F21)*0.29</f>
        <v>0</v>
      </c>
      <c r="G23" s="128"/>
      <c r="H23" s="128"/>
      <c r="I23" s="128"/>
    </row>
    <row r="24" spans="3:9" x14ac:dyDescent="0.25">
      <c r="C24" s="12"/>
      <c r="D24" s="12" t="s">
        <v>17</v>
      </c>
      <c r="E24" s="13" t="e">
        <f>SUM(E20:E23)</f>
        <v>#DIV/0!</v>
      </c>
      <c r="F24" s="14" t="e">
        <f>F16*E24</f>
        <v>#DIV/0!</v>
      </c>
      <c r="G24" s="130"/>
      <c r="H24" s="136"/>
      <c r="I24" s="128"/>
    </row>
    <row r="25" spans="3:9" x14ac:dyDescent="0.25">
      <c r="C25" s="39" t="s">
        <v>18</v>
      </c>
      <c r="D25" s="39"/>
      <c r="E25" s="40" t="s">
        <v>7</v>
      </c>
      <c r="F25" s="39" t="s">
        <v>19</v>
      </c>
      <c r="G25" s="128"/>
      <c r="H25" s="128"/>
      <c r="I25" s="128"/>
    </row>
    <row r="26" spans="3:9" x14ac:dyDescent="0.25">
      <c r="C26" s="4" t="s">
        <v>9</v>
      </c>
      <c r="D26" s="4" t="s">
        <v>20</v>
      </c>
      <c r="E26" s="15">
        <v>0.2</v>
      </c>
      <c r="F26" s="7">
        <f t="shared" ref="F26:F34" si="0">$F$16*E26</f>
        <v>0</v>
      </c>
      <c r="G26" s="128"/>
      <c r="H26" s="128"/>
      <c r="I26" s="128"/>
    </row>
    <row r="27" spans="3:9" x14ac:dyDescent="0.25">
      <c r="C27" s="4" t="s">
        <v>10</v>
      </c>
      <c r="D27" s="4" t="s">
        <v>21</v>
      </c>
      <c r="E27" s="8">
        <v>2.5000000000000001E-2</v>
      </c>
      <c r="F27" s="7">
        <f t="shared" si="0"/>
        <v>0</v>
      </c>
    </row>
    <row r="28" spans="3:9" x14ac:dyDescent="0.25">
      <c r="C28" s="4" t="s">
        <v>22</v>
      </c>
      <c r="D28" s="4" t="s">
        <v>23</v>
      </c>
      <c r="E28" s="15">
        <v>0.03</v>
      </c>
      <c r="F28" s="7">
        <f t="shared" si="0"/>
        <v>0</v>
      </c>
    </row>
    <row r="29" spans="3:9" x14ac:dyDescent="0.25">
      <c r="C29" s="4" t="s">
        <v>24</v>
      </c>
      <c r="D29" s="4" t="s">
        <v>25</v>
      </c>
      <c r="E29" s="8">
        <v>1.4999999999999999E-2</v>
      </c>
      <c r="F29" s="7">
        <f t="shared" si="0"/>
        <v>0</v>
      </c>
      <c r="H29" s="6"/>
    </row>
    <row r="30" spans="3:9" x14ac:dyDescent="0.25">
      <c r="C30" s="4" t="s">
        <v>26</v>
      </c>
      <c r="D30" s="4" t="s">
        <v>27</v>
      </c>
      <c r="E30" s="15">
        <v>0.01</v>
      </c>
      <c r="F30" s="7">
        <f t="shared" si="0"/>
        <v>0</v>
      </c>
    </row>
    <row r="31" spans="3:9" x14ac:dyDescent="0.25">
      <c r="C31" s="4" t="s">
        <v>28</v>
      </c>
      <c r="D31" s="4" t="s">
        <v>29</v>
      </c>
      <c r="E31" s="8">
        <v>6.0000000000000001E-3</v>
      </c>
      <c r="F31" s="7">
        <f t="shared" si="0"/>
        <v>0</v>
      </c>
    </row>
    <row r="32" spans="3:9" x14ac:dyDescent="0.25">
      <c r="C32" s="4" t="s">
        <v>30</v>
      </c>
      <c r="D32" s="4" t="s">
        <v>31</v>
      </c>
      <c r="E32" s="8">
        <v>2E-3</v>
      </c>
      <c r="F32" s="7">
        <f t="shared" si="0"/>
        <v>0</v>
      </c>
    </row>
    <row r="33" spans="3:8" x14ac:dyDescent="0.25">
      <c r="C33" s="4" t="s">
        <v>32</v>
      </c>
      <c r="D33" s="4" t="s">
        <v>33</v>
      </c>
      <c r="E33" s="15">
        <v>0.08</v>
      </c>
      <c r="F33" s="7">
        <f t="shared" si="0"/>
        <v>0</v>
      </c>
    </row>
    <row r="34" spans="3:8" x14ac:dyDescent="0.25">
      <c r="C34" s="12"/>
      <c r="D34" s="12" t="s">
        <v>34</v>
      </c>
      <c r="E34" s="16">
        <f>SUM(E26:E33)</f>
        <v>0.36800000000000005</v>
      </c>
      <c r="F34" s="14">
        <f t="shared" si="0"/>
        <v>0</v>
      </c>
    </row>
    <row r="35" spans="3:8" x14ac:dyDescent="0.25">
      <c r="C35" s="39" t="s">
        <v>35</v>
      </c>
      <c r="D35" s="39"/>
      <c r="E35" s="39"/>
      <c r="F35" s="39"/>
    </row>
    <row r="36" spans="3:8" x14ac:dyDescent="0.25">
      <c r="C36" s="4" t="s">
        <v>9</v>
      </c>
      <c r="D36" s="4" t="s">
        <v>36</v>
      </c>
      <c r="E36" s="4"/>
      <c r="F36" s="7">
        <f>E110</f>
        <v>165</v>
      </c>
    </row>
    <row r="37" spans="3:8" x14ac:dyDescent="0.25">
      <c r="C37" s="11" t="s">
        <v>10</v>
      </c>
      <c r="D37" s="11" t="s">
        <v>37</v>
      </c>
      <c r="E37" s="4"/>
      <c r="F37" s="7">
        <f>E120</f>
        <v>0</v>
      </c>
    </row>
    <row r="38" spans="3:8" x14ac:dyDescent="0.25">
      <c r="C38" s="11" t="s">
        <v>22</v>
      </c>
      <c r="D38" s="88" t="s">
        <v>162</v>
      </c>
      <c r="E38" s="4"/>
      <c r="F38" s="7">
        <v>0</v>
      </c>
    </row>
    <row r="39" spans="3:8" x14ac:dyDescent="0.25">
      <c r="C39" s="11" t="s">
        <v>24</v>
      </c>
      <c r="D39" s="11" t="s">
        <v>163</v>
      </c>
      <c r="E39" s="4"/>
      <c r="F39" s="7">
        <v>0</v>
      </c>
    </row>
    <row r="40" spans="3:8" x14ac:dyDescent="0.25">
      <c r="C40" s="11" t="s">
        <v>28</v>
      </c>
      <c r="D40" s="11" t="s">
        <v>105</v>
      </c>
      <c r="E40" s="4"/>
      <c r="F40" s="7">
        <v>0</v>
      </c>
    </row>
    <row r="41" spans="3:8" x14ac:dyDescent="0.25">
      <c r="C41" s="12"/>
      <c r="D41" s="12" t="s">
        <v>38</v>
      </c>
      <c r="E41" s="12"/>
      <c r="F41" s="14">
        <f>F36+F37+F38+F39++F40</f>
        <v>165</v>
      </c>
    </row>
    <row r="42" spans="3:8" x14ac:dyDescent="0.25">
      <c r="C42" s="9"/>
      <c r="D42" s="9" t="s">
        <v>39</v>
      </c>
      <c r="E42" s="9"/>
      <c r="F42" s="10" t="e">
        <f>F24+F34+F41</f>
        <v>#DIV/0!</v>
      </c>
    </row>
    <row r="43" spans="3:8" x14ac:dyDescent="0.25">
      <c r="C43" s="38" t="s">
        <v>40</v>
      </c>
      <c r="D43" s="38"/>
      <c r="E43" s="38"/>
      <c r="F43" s="38"/>
    </row>
    <row r="44" spans="3:8" x14ac:dyDescent="0.25">
      <c r="C44" s="99" t="s">
        <v>41</v>
      </c>
      <c r="D44" s="100"/>
      <c r="E44" s="5" t="s">
        <v>7</v>
      </c>
      <c r="F44" s="4" t="s">
        <v>42</v>
      </c>
    </row>
    <row r="45" spans="3:8" x14ac:dyDescent="0.25">
      <c r="C45" s="4" t="s">
        <v>9</v>
      </c>
      <c r="D45" s="4" t="s">
        <v>43</v>
      </c>
      <c r="E45" s="8">
        <v>4.1999999999999997E-3</v>
      </c>
      <c r="F45" s="7">
        <f t="shared" ref="F45:F51" si="1">$F$16*E45</f>
        <v>0</v>
      </c>
    </row>
    <row r="46" spans="3:8" x14ac:dyDescent="0.25">
      <c r="C46" s="4" t="s">
        <v>10</v>
      </c>
      <c r="D46" s="4" t="s">
        <v>44</v>
      </c>
      <c r="E46" s="8">
        <v>2.9999999999999997E-4</v>
      </c>
      <c r="F46" s="7">
        <f t="shared" si="1"/>
        <v>0</v>
      </c>
    </row>
    <row r="47" spans="3:8" x14ac:dyDescent="0.25">
      <c r="C47" s="4" t="s">
        <v>22</v>
      </c>
      <c r="D47" s="4" t="s">
        <v>45</v>
      </c>
      <c r="E47" s="8">
        <v>3.44E-2</v>
      </c>
      <c r="F47" s="7">
        <f t="shared" si="1"/>
        <v>0</v>
      </c>
    </row>
    <row r="48" spans="3:8" x14ac:dyDescent="0.25">
      <c r="C48" s="4" t="s">
        <v>24</v>
      </c>
      <c r="D48" s="4" t="s">
        <v>46</v>
      </c>
      <c r="E48" s="8">
        <v>1.9400000000000001E-2</v>
      </c>
      <c r="F48" s="7">
        <f t="shared" si="1"/>
        <v>0</v>
      </c>
      <c r="G48" s="128"/>
      <c r="H48" s="128"/>
    </row>
    <row r="49" spans="3:8" x14ac:dyDescent="0.25">
      <c r="C49" s="4" t="s">
        <v>26</v>
      </c>
      <c r="D49" s="4" t="s">
        <v>47</v>
      </c>
      <c r="E49" s="8">
        <v>7.1999999999999998E-3</v>
      </c>
      <c r="F49" s="7">
        <f t="shared" si="1"/>
        <v>0</v>
      </c>
      <c r="G49" s="128"/>
      <c r="H49" s="128"/>
    </row>
    <row r="50" spans="3:8" x14ac:dyDescent="0.25">
      <c r="C50" s="4" t="s">
        <v>28</v>
      </c>
      <c r="D50" s="4" t="s">
        <v>48</v>
      </c>
      <c r="E50" s="8">
        <v>6.2E-4</v>
      </c>
      <c r="F50" s="7">
        <f t="shared" si="1"/>
        <v>0</v>
      </c>
      <c r="G50" s="128"/>
      <c r="H50" s="128"/>
    </row>
    <row r="51" spans="3:8" x14ac:dyDescent="0.25">
      <c r="C51" s="41"/>
      <c r="D51" s="41" t="s">
        <v>49</v>
      </c>
      <c r="E51" s="42">
        <f>SUM(E45:E50)*100%</f>
        <v>6.6119999999999998E-2</v>
      </c>
      <c r="F51" s="10">
        <f t="shared" si="1"/>
        <v>0</v>
      </c>
      <c r="G51" s="130"/>
      <c r="H51" s="136"/>
    </row>
    <row r="52" spans="3:8" x14ac:dyDescent="0.25">
      <c r="C52" s="4"/>
      <c r="D52" s="4"/>
      <c r="E52" s="4"/>
      <c r="F52" s="4"/>
      <c r="G52" s="128"/>
      <c r="H52" s="129"/>
    </row>
    <row r="53" spans="3:8" x14ac:dyDescent="0.25">
      <c r="C53" s="38" t="s">
        <v>50</v>
      </c>
      <c r="D53" s="38"/>
      <c r="E53" s="38"/>
      <c r="F53" s="38"/>
      <c r="G53" s="128"/>
      <c r="H53" s="128"/>
    </row>
    <row r="54" spans="3:8" x14ac:dyDescent="0.25">
      <c r="C54" s="4" t="s">
        <v>51</v>
      </c>
      <c r="D54" s="4"/>
      <c r="E54" s="5" t="s">
        <v>7</v>
      </c>
      <c r="F54" s="4" t="s">
        <v>42</v>
      </c>
    </row>
    <row r="55" spans="3:8" x14ac:dyDescent="0.25">
      <c r="C55" s="4" t="s">
        <v>9</v>
      </c>
      <c r="D55" s="4" t="s">
        <v>52</v>
      </c>
      <c r="E55" s="8">
        <v>8.3299999999999999E-2</v>
      </c>
      <c r="F55" s="7">
        <f t="shared" ref="F55:F65" si="2">$F$16*E55</f>
        <v>0</v>
      </c>
    </row>
    <row r="56" spans="3:8" x14ac:dyDescent="0.25">
      <c r="C56" s="4" t="s">
        <v>10</v>
      </c>
      <c r="D56" s="4" t="s">
        <v>53</v>
      </c>
      <c r="E56" s="8">
        <v>2.8E-3</v>
      </c>
      <c r="F56" s="7">
        <f t="shared" si="2"/>
        <v>0</v>
      </c>
    </row>
    <row r="57" spans="3:8" x14ac:dyDescent="0.25">
      <c r="C57" s="4" t="s">
        <v>22</v>
      </c>
      <c r="D57" s="4" t="s">
        <v>54</v>
      </c>
      <c r="E57" s="8">
        <v>2.0000000000000001E-4</v>
      </c>
      <c r="F57" s="7">
        <f t="shared" si="2"/>
        <v>0</v>
      </c>
    </row>
    <row r="58" spans="3:8" x14ac:dyDescent="0.25">
      <c r="C58" s="4" t="s">
        <v>24</v>
      </c>
      <c r="D58" s="4" t="s">
        <v>55</v>
      </c>
      <c r="E58" s="8">
        <v>6.9999999999999999E-4</v>
      </c>
      <c r="F58" s="7">
        <f t="shared" si="2"/>
        <v>0</v>
      </c>
    </row>
    <row r="59" spans="3:8" x14ac:dyDescent="0.25">
      <c r="C59" s="4" t="s">
        <v>26</v>
      </c>
      <c r="D59" s="4" t="s">
        <v>56</v>
      </c>
      <c r="E59" s="8">
        <v>2.8999999999999998E-3</v>
      </c>
      <c r="F59" s="7">
        <f t="shared" si="2"/>
        <v>0</v>
      </c>
    </row>
    <row r="60" spans="3:8" x14ac:dyDescent="0.25">
      <c r="C60" s="4" t="s">
        <v>28</v>
      </c>
      <c r="D60" s="4" t="s">
        <v>57</v>
      </c>
      <c r="E60" s="8">
        <v>1.3899999999999999E-2</v>
      </c>
      <c r="F60" s="7">
        <f t="shared" si="2"/>
        <v>0</v>
      </c>
    </row>
    <row r="61" spans="3:8" x14ac:dyDescent="0.25">
      <c r="C61" s="18" t="s">
        <v>58</v>
      </c>
      <c r="D61" s="12"/>
      <c r="E61" s="13">
        <f>E55+E56+E57+E58+E59+E60</f>
        <v>0.1038</v>
      </c>
      <c r="F61" s="14">
        <f t="shared" si="2"/>
        <v>0</v>
      </c>
    </row>
    <row r="62" spans="3:8" x14ac:dyDescent="0.25">
      <c r="C62" s="4" t="s">
        <v>59</v>
      </c>
      <c r="D62" s="19" t="s">
        <v>60</v>
      </c>
      <c r="E62" s="8">
        <v>1.9599999999999999E-2</v>
      </c>
      <c r="F62" s="7">
        <f t="shared" si="2"/>
        <v>0</v>
      </c>
    </row>
    <row r="63" spans="3:8" x14ac:dyDescent="0.25">
      <c r="C63" s="12" t="s">
        <v>61</v>
      </c>
      <c r="D63" s="12"/>
      <c r="E63" s="13">
        <f>E61+E62</f>
        <v>0.12340000000000001</v>
      </c>
      <c r="F63" s="14">
        <f t="shared" si="2"/>
        <v>0</v>
      </c>
      <c r="H63" s="6"/>
    </row>
    <row r="64" spans="3:8" x14ac:dyDescent="0.25">
      <c r="C64" s="4" t="s">
        <v>62</v>
      </c>
      <c r="D64" s="4" t="s">
        <v>63</v>
      </c>
      <c r="E64" s="8">
        <v>4.5400000000000003E-2</v>
      </c>
      <c r="F64" s="7">
        <f t="shared" si="2"/>
        <v>0</v>
      </c>
      <c r="G64" s="128"/>
      <c r="H64" s="128"/>
    </row>
    <row r="65" spans="3:11" x14ac:dyDescent="0.25">
      <c r="C65" s="12" t="s">
        <v>64</v>
      </c>
      <c r="D65" s="12"/>
      <c r="E65" s="13">
        <f>E63+E64</f>
        <v>0.16880000000000001</v>
      </c>
      <c r="F65" s="14">
        <f t="shared" si="2"/>
        <v>0</v>
      </c>
      <c r="G65" s="128"/>
      <c r="H65" s="128"/>
    </row>
    <row r="66" spans="3:11" x14ac:dyDescent="0.25">
      <c r="C66" s="43"/>
      <c r="D66" s="43" t="s">
        <v>96</v>
      </c>
      <c r="E66" s="44">
        <f>E65</f>
        <v>0.16880000000000001</v>
      </c>
      <c r="F66" s="45">
        <f>F65</f>
        <v>0</v>
      </c>
      <c r="G66" s="130"/>
      <c r="H66" s="134"/>
    </row>
    <row r="67" spans="3:11" x14ac:dyDescent="0.25">
      <c r="C67" s="38" t="s">
        <v>65</v>
      </c>
      <c r="D67" s="38"/>
      <c r="E67" s="38"/>
      <c r="F67" s="38"/>
      <c r="G67" s="128"/>
      <c r="H67" s="128"/>
    </row>
    <row r="68" spans="3:11" x14ac:dyDescent="0.25">
      <c r="C68" s="99" t="s">
        <v>101</v>
      </c>
      <c r="D68" s="100"/>
      <c r="E68" s="4"/>
      <c r="F68" s="4" t="s">
        <v>42</v>
      </c>
      <c r="G68" s="128"/>
      <c r="H68" s="128"/>
    </row>
    <row r="69" spans="3:11" x14ac:dyDescent="0.25">
      <c r="C69" s="4" t="s">
        <v>9</v>
      </c>
      <c r="D69" s="4" t="s">
        <v>99</v>
      </c>
      <c r="E69" s="4"/>
      <c r="F69" s="7">
        <f>F133</f>
        <v>0</v>
      </c>
      <c r="G69" s="128"/>
      <c r="H69" s="128"/>
    </row>
    <row r="70" spans="3:11" x14ac:dyDescent="0.25">
      <c r="C70" s="4" t="s">
        <v>10</v>
      </c>
      <c r="D70" s="4" t="s">
        <v>146</v>
      </c>
      <c r="E70" s="4"/>
      <c r="F70" s="7">
        <v>0</v>
      </c>
    </row>
    <row r="71" spans="3:11" x14ac:dyDescent="0.25">
      <c r="C71" s="4"/>
      <c r="D71" s="4"/>
      <c r="E71" s="4"/>
      <c r="F71" s="7"/>
    </row>
    <row r="72" spans="3:11" x14ac:dyDescent="0.25">
      <c r="C72" s="46"/>
      <c r="D72" s="46" t="s">
        <v>66</v>
      </c>
      <c r="E72" s="41"/>
      <c r="F72" s="47">
        <f>F69+F70+F71</f>
        <v>0</v>
      </c>
    </row>
    <row r="73" spans="3:11" x14ac:dyDescent="0.25">
      <c r="C73" s="20"/>
      <c r="D73" s="20"/>
      <c r="E73" s="4"/>
      <c r="F73" s="4"/>
    </row>
    <row r="74" spans="3:11" x14ac:dyDescent="0.25">
      <c r="C74" s="38"/>
      <c r="D74" s="38" t="s">
        <v>67</v>
      </c>
      <c r="E74" s="38"/>
      <c r="F74" s="38"/>
    </row>
    <row r="75" spans="3:11" x14ac:dyDescent="0.25">
      <c r="C75" s="99" t="s">
        <v>68</v>
      </c>
      <c r="D75" s="100"/>
      <c r="E75" s="5" t="s">
        <v>7</v>
      </c>
      <c r="F75" s="4" t="s">
        <v>42</v>
      </c>
    </row>
    <row r="76" spans="3:11" x14ac:dyDescent="0.25">
      <c r="C76" s="4" t="s">
        <v>9</v>
      </c>
      <c r="D76" s="4" t="s">
        <v>69</v>
      </c>
      <c r="E76" s="8">
        <v>0.05</v>
      </c>
      <c r="F76" s="7" t="e">
        <f>F92*E76</f>
        <v>#DIV/0!</v>
      </c>
      <c r="G76" s="17"/>
      <c r="H76" s="6"/>
      <c r="K76" s="17"/>
    </row>
    <row r="77" spans="3:11" x14ac:dyDescent="0.25">
      <c r="C77" s="4" t="s">
        <v>10</v>
      </c>
      <c r="D77" s="4" t="s">
        <v>70</v>
      </c>
      <c r="E77" s="8">
        <v>0.05</v>
      </c>
      <c r="F77" s="7" t="e">
        <f>F93*E77</f>
        <v>#DIV/0!</v>
      </c>
    </row>
    <row r="78" spans="3:11" x14ac:dyDescent="0.25">
      <c r="C78" s="21" t="s">
        <v>22</v>
      </c>
      <c r="D78" s="21" t="s">
        <v>71</v>
      </c>
      <c r="E78" s="21"/>
      <c r="F78" s="22"/>
    </row>
    <row r="79" spans="3:11" x14ac:dyDescent="0.25">
      <c r="C79" s="4" t="s">
        <v>72</v>
      </c>
      <c r="D79" s="4" t="s">
        <v>73</v>
      </c>
      <c r="E79" s="8">
        <v>1.6500000000000001E-2</v>
      </c>
      <c r="F79" s="7" t="e">
        <f>E79*$F$83</f>
        <v>#DIV/0!</v>
      </c>
    </row>
    <row r="80" spans="3:11" x14ac:dyDescent="0.25">
      <c r="C80" s="4" t="s">
        <v>74</v>
      </c>
      <c r="D80" s="4" t="s">
        <v>75</v>
      </c>
      <c r="E80" s="8">
        <v>7.5999999999999998E-2</v>
      </c>
      <c r="F80" s="7" t="e">
        <f>E80*$F$83</f>
        <v>#DIV/0!</v>
      </c>
      <c r="G80" s="128"/>
      <c r="H80" s="128"/>
      <c r="I80" s="128"/>
    </row>
    <row r="81" spans="3:11" x14ac:dyDescent="0.25">
      <c r="C81" s="4" t="s">
        <v>76</v>
      </c>
      <c r="D81" s="4" t="s">
        <v>77</v>
      </c>
      <c r="E81" s="15">
        <v>0.05</v>
      </c>
      <c r="F81" s="7" t="e">
        <f>E81*$F$83</f>
        <v>#DIV/0!</v>
      </c>
      <c r="G81" s="128"/>
      <c r="H81" s="128"/>
      <c r="I81" s="128"/>
    </row>
    <row r="82" spans="3:11" x14ac:dyDescent="0.25">
      <c r="C82" s="4"/>
      <c r="D82" s="50" t="s">
        <v>78</v>
      </c>
      <c r="E82" s="8">
        <f>SUM(E79+E80+E81)</f>
        <v>0.14250000000000002</v>
      </c>
      <c r="F82" s="7" t="e">
        <f>E82*$F$83</f>
        <v>#DIV/0!</v>
      </c>
      <c r="G82" s="128"/>
      <c r="H82" s="129"/>
      <c r="I82" s="128"/>
    </row>
    <row r="83" spans="3:11" x14ac:dyDescent="0.25">
      <c r="C83" s="4"/>
      <c r="D83" s="4"/>
      <c r="E83" s="4"/>
      <c r="F83" s="23" t="e">
        <f>($F$94)/((100-14.25)/100)</f>
        <v>#DIV/0!</v>
      </c>
      <c r="G83" s="130"/>
      <c r="H83" s="137"/>
      <c r="I83" s="132"/>
    </row>
    <row r="84" spans="3:11" x14ac:dyDescent="0.25">
      <c r="C84" s="4"/>
      <c r="D84" s="4"/>
      <c r="E84" s="4"/>
      <c r="F84" s="24"/>
      <c r="G84" s="130"/>
      <c r="H84" s="128"/>
      <c r="I84" s="128"/>
    </row>
    <row r="85" spans="3:11" x14ac:dyDescent="0.25">
      <c r="C85" s="101" t="s">
        <v>79</v>
      </c>
      <c r="D85" s="101"/>
      <c r="E85" s="101"/>
      <c r="F85" s="101"/>
      <c r="G85" s="130"/>
      <c r="H85" s="128"/>
      <c r="I85" s="128"/>
    </row>
    <row r="86" spans="3:11" x14ac:dyDescent="0.25">
      <c r="C86" s="102" t="s">
        <v>80</v>
      </c>
      <c r="D86" s="102"/>
      <c r="E86" s="102"/>
      <c r="F86" s="102"/>
      <c r="G86" s="133"/>
      <c r="H86" s="133"/>
      <c r="I86" s="133"/>
      <c r="J86" s="25"/>
      <c r="K86" s="25"/>
    </row>
    <row r="87" spans="3:11" x14ac:dyDescent="0.25">
      <c r="C87" s="5" t="s">
        <v>9</v>
      </c>
      <c r="D87" s="92" t="s">
        <v>5</v>
      </c>
      <c r="E87" s="92"/>
      <c r="F87" s="26">
        <f>F16</f>
        <v>0</v>
      </c>
      <c r="G87" s="138"/>
      <c r="H87" s="138"/>
      <c r="I87" s="138"/>
      <c r="J87" s="27"/>
      <c r="K87" s="28"/>
    </row>
    <row r="88" spans="3:11" x14ac:dyDescent="0.25">
      <c r="C88" s="5" t="s">
        <v>10</v>
      </c>
      <c r="D88" s="92" t="s">
        <v>12</v>
      </c>
      <c r="E88" s="92"/>
      <c r="F88" s="26" t="e">
        <f>F42</f>
        <v>#DIV/0!</v>
      </c>
      <c r="G88" s="27"/>
      <c r="H88" s="27"/>
      <c r="I88" s="27"/>
      <c r="J88" s="27"/>
      <c r="K88" s="28"/>
    </row>
    <row r="89" spans="3:11" x14ac:dyDescent="0.25">
      <c r="C89" s="5" t="s">
        <v>22</v>
      </c>
      <c r="D89" s="103" t="s">
        <v>40</v>
      </c>
      <c r="E89" s="103"/>
      <c r="F89" s="26">
        <f>F51</f>
        <v>0</v>
      </c>
      <c r="G89" s="27"/>
      <c r="H89" s="27"/>
      <c r="I89" s="27"/>
      <c r="J89" s="27"/>
      <c r="K89" s="28"/>
    </row>
    <row r="90" spans="3:11" x14ac:dyDescent="0.25">
      <c r="C90" s="5" t="s">
        <v>24</v>
      </c>
      <c r="D90" s="92" t="s">
        <v>50</v>
      </c>
      <c r="E90" s="92"/>
      <c r="F90" s="26">
        <f>F66</f>
        <v>0</v>
      </c>
      <c r="G90" s="27"/>
      <c r="H90" s="27"/>
      <c r="I90" s="27"/>
      <c r="J90" s="27"/>
      <c r="K90" s="28"/>
    </row>
    <row r="91" spans="3:11" x14ac:dyDescent="0.25">
      <c r="C91" s="5" t="s">
        <v>26</v>
      </c>
      <c r="D91" s="92" t="s">
        <v>65</v>
      </c>
      <c r="E91" s="92"/>
      <c r="F91" s="26">
        <f>F72</f>
        <v>0</v>
      </c>
      <c r="G91" s="27"/>
      <c r="H91" s="27"/>
      <c r="I91" s="27"/>
      <c r="J91" s="27"/>
      <c r="K91" s="28"/>
    </row>
    <row r="92" spans="3:11" x14ac:dyDescent="0.25">
      <c r="C92" s="92" t="s">
        <v>81</v>
      </c>
      <c r="D92" s="92"/>
      <c r="E92" s="92"/>
      <c r="F92" s="26" t="e">
        <f>F16+F42+F51+F66+F72</f>
        <v>#DIV/0!</v>
      </c>
      <c r="G92" s="27"/>
      <c r="H92" s="27"/>
      <c r="I92" s="27"/>
      <c r="J92" s="27"/>
      <c r="K92" s="28"/>
    </row>
    <row r="93" spans="3:11" x14ac:dyDescent="0.25">
      <c r="C93" s="92" t="s">
        <v>82</v>
      </c>
      <c r="D93" s="92"/>
      <c r="E93" s="92"/>
      <c r="F93" s="26" t="e">
        <f>F92+F76</f>
        <v>#DIV/0!</v>
      </c>
      <c r="G93" s="27"/>
      <c r="H93" s="27"/>
      <c r="I93" s="27"/>
      <c r="J93" s="27"/>
      <c r="K93" s="28"/>
    </row>
    <row r="94" spans="3:11" x14ac:dyDescent="0.25">
      <c r="C94" s="93" t="s">
        <v>83</v>
      </c>
      <c r="D94" s="93"/>
      <c r="E94" s="93"/>
      <c r="F94" s="48" t="e">
        <f>F93+F77</f>
        <v>#DIV/0!</v>
      </c>
      <c r="G94" s="29"/>
      <c r="H94" s="29"/>
      <c r="I94" s="29"/>
      <c r="J94" s="29"/>
      <c r="K94" s="30"/>
    </row>
    <row r="95" spans="3:11" x14ac:dyDescent="0.25">
      <c r="C95" s="5" t="s">
        <v>28</v>
      </c>
      <c r="D95" s="20" t="s">
        <v>84</v>
      </c>
      <c r="E95" s="20"/>
      <c r="F95" s="26" t="e">
        <f>F82</f>
        <v>#DIV/0!</v>
      </c>
      <c r="G95" s="27"/>
      <c r="H95" s="27"/>
      <c r="I95" s="27"/>
      <c r="J95" s="27"/>
      <c r="K95" s="28"/>
    </row>
    <row r="96" spans="3:11" x14ac:dyDescent="0.25">
      <c r="C96" s="94" t="s">
        <v>85</v>
      </c>
      <c r="D96" s="94"/>
      <c r="E96" s="94"/>
      <c r="F96" s="75" t="e">
        <f>F94+F95</f>
        <v>#DIV/0!</v>
      </c>
      <c r="G96" s="25"/>
      <c r="H96" s="25"/>
      <c r="I96" s="25"/>
      <c r="J96" s="25"/>
      <c r="K96" s="30"/>
    </row>
    <row r="97" spans="3:9" ht="15" customHeight="1" x14ac:dyDescent="0.25">
      <c r="C97" s="25"/>
      <c r="D97" s="95"/>
      <c r="E97" s="95"/>
      <c r="F97" s="25"/>
      <c r="G97" s="25"/>
      <c r="H97" s="25"/>
    </row>
    <row r="98" spans="3:9" ht="18.75" customHeight="1" x14ac:dyDescent="0.25">
      <c r="C98" s="25"/>
      <c r="D98" s="96" t="s">
        <v>100</v>
      </c>
      <c r="E98" s="96"/>
      <c r="F98" s="25"/>
      <c r="G98" s="25"/>
      <c r="H98" s="25"/>
    </row>
    <row r="99" spans="3:9" x14ac:dyDescent="0.25">
      <c r="C99" s="25"/>
      <c r="D99" s="31" t="s">
        <v>87</v>
      </c>
      <c r="E99" s="2" t="s">
        <v>124</v>
      </c>
      <c r="F99" s="25"/>
      <c r="G99" s="25"/>
      <c r="H99" s="25"/>
    </row>
    <row r="100" spans="3:9" x14ac:dyDescent="0.25">
      <c r="C100" s="25"/>
      <c r="D100" s="1" t="s">
        <v>156</v>
      </c>
      <c r="E100" s="32"/>
      <c r="F100" s="25"/>
      <c r="G100" s="25"/>
      <c r="H100" s="25"/>
    </row>
    <row r="101" spans="3:9" x14ac:dyDescent="0.25">
      <c r="C101" s="25"/>
      <c r="D101" s="1" t="s">
        <v>159</v>
      </c>
      <c r="E101" s="32">
        <f>E100*12%</f>
        <v>0</v>
      </c>
      <c r="F101" s="25"/>
      <c r="G101" s="25"/>
      <c r="H101" s="25"/>
    </row>
    <row r="102" spans="3:9" x14ac:dyDescent="0.25">
      <c r="C102" s="25"/>
      <c r="D102" s="1" t="s">
        <v>158</v>
      </c>
      <c r="E102" s="53">
        <f>E101/88%</f>
        <v>0</v>
      </c>
      <c r="F102" s="61"/>
      <c r="G102" s="62"/>
      <c r="H102" s="25"/>
    </row>
    <row r="103" spans="3:9" x14ac:dyDescent="0.25">
      <c r="C103" s="25"/>
      <c r="D103" s="25"/>
      <c r="E103" s="25"/>
      <c r="F103" s="25"/>
      <c r="G103" s="25"/>
      <c r="H103" s="25"/>
    </row>
    <row r="104" spans="3:9" x14ac:dyDescent="0.25">
      <c r="D104" s="89" t="s">
        <v>86</v>
      </c>
      <c r="E104" s="89"/>
    </row>
    <row r="105" spans="3:9" x14ac:dyDescent="0.25">
      <c r="D105" s="31" t="s">
        <v>87</v>
      </c>
      <c r="E105" s="2" t="s">
        <v>124</v>
      </c>
    </row>
    <row r="106" spans="3:9" x14ac:dyDescent="0.25">
      <c r="D106" s="1" t="s">
        <v>104</v>
      </c>
      <c r="E106" s="31">
        <v>2</v>
      </c>
    </row>
    <row r="107" spans="3:9" x14ac:dyDescent="0.25">
      <c r="D107" s="1" t="s">
        <v>102</v>
      </c>
      <c r="E107" s="32">
        <v>3.75</v>
      </c>
    </row>
    <row r="108" spans="3:9" x14ac:dyDescent="0.25">
      <c r="D108" s="1" t="s">
        <v>88</v>
      </c>
      <c r="E108" s="31">
        <v>22</v>
      </c>
      <c r="I108" s="28"/>
    </row>
    <row r="109" spans="3:9" x14ac:dyDescent="0.25">
      <c r="D109" s="1" t="s">
        <v>103</v>
      </c>
      <c r="E109" s="32">
        <f>6%*E111</f>
        <v>0</v>
      </c>
    </row>
    <row r="110" spans="3:9" x14ac:dyDescent="0.25">
      <c r="D110" s="33" t="s">
        <v>89</v>
      </c>
      <c r="E110" s="64">
        <f>(E106*E107*E108)-E109</f>
        <v>165</v>
      </c>
    </row>
    <row r="111" spans="3:9" x14ac:dyDescent="0.25">
      <c r="D111" s="33" t="s">
        <v>123</v>
      </c>
      <c r="E111" s="34">
        <f>F12</f>
        <v>0</v>
      </c>
    </row>
    <row r="114" spans="3:6" x14ac:dyDescent="0.25">
      <c r="D114" s="89" t="s">
        <v>90</v>
      </c>
      <c r="E114" s="89"/>
    </row>
    <row r="115" spans="3:6" x14ac:dyDescent="0.25">
      <c r="D115" s="31" t="s">
        <v>87</v>
      </c>
      <c r="E115" s="2" t="s">
        <v>124</v>
      </c>
    </row>
    <row r="116" spans="3:6" x14ac:dyDescent="0.25">
      <c r="D116" s="1" t="s">
        <v>167</v>
      </c>
      <c r="E116" s="32"/>
    </row>
    <row r="117" spans="3:6" x14ac:dyDescent="0.25">
      <c r="D117" s="1" t="s">
        <v>91</v>
      </c>
      <c r="E117" s="31">
        <v>22</v>
      </c>
    </row>
    <row r="118" spans="3:6" x14ac:dyDescent="0.25">
      <c r="D118" s="35" t="s">
        <v>92</v>
      </c>
      <c r="E118" s="36">
        <f>0.2*E119</f>
        <v>0</v>
      </c>
    </row>
    <row r="119" spans="3:6" x14ac:dyDescent="0.25">
      <c r="D119" s="33" t="s">
        <v>93</v>
      </c>
      <c r="E119" s="32">
        <f>E116*E117</f>
        <v>0</v>
      </c>
    </row>
    <row r="120" spans="3:6" x14ac:dyDescent="0.25">
      <c r="D120" s="4" t="s">
        <v>94</v>
      </c>
      <c r="E120" s="65">
        <f>E119-E118</f>
        <v>0</v>
      </c>
    </row>
    <row r="123" spans="3:6" x14ac:dyDescent="0.25">
      <c r="C123" s="55"/>
      <c r="D123" s="89" t="s">
        <v>122</v>
      </c>
      <c r="E123" s="89"/>
      <c r="F123" s="55"/>
    </row>
    <row r="124" spans="3:6" x14ac:dyDescent="0.25">
      <c r="C124" s="4" t="s">
        <v>116</v>
      </c>
      <c r="D124" s="31" t="s">
        <v>87</v>
      </c>
      <c r="E124" s="2" t="s">
        <v>115</v>
      </c>
      <c r="F124" s="5" t="s">
        <v>120</v>
      </c>
    </row>
    <row r="125" spans="3:6" x14ac:dyDescent="0.25">
      <c r="C125" s="5">
        <v>4</v>
      </c>
      <c r="D125" s="3" t="s">
        <v>106</v>
      </c>
      <c r="E125" s="32"/>
      <c r="F125" s="7">
        <f>E125*C125</f>
        <v>0</v>
      </c>
    </row>
    <row r="126" spans="3:6" x14ac:dyDescent="0.25">
      <c r="C126" s="5">
        <v>4</v>
      </c>
      <c r="D126" s="3" t="s">
        <v>107</v>
      </c>
      <c r="E126" s="32"/>
      <c r="F126" s="7">
        <f t="shared" ref="F126:F132" si="3">E126*C126</f>
        <v>0</v>
      </c>
    </row>
    <row r="127" spans="3:6" x14ac:dyDescent="0.25">
      <c r="C127" s="5">
        <v>10</v>
      </c>
      <c r="D127" s="3" t="s">
        <v>108</v>
      </c>
      <c r="E127" s="32"/>
      <c r="F127" s="7">
        <f t="shared" si="3"/>
        <v>0</v>
      </c>
    </row>
    <row r="128" spans="3:6" x14ac:dyDescent="0.25">
      <c r="C128" s="5">
        <v>1</v>
      </c>
      <c r="D128" s="3" t="s">
        <v>109</v>
      </c>
      <c r="E128" s="37"/>
      <c r="F128" s="7">
        <f t="shared" si="3"/>
        <v>0</v>
      </c>
    </row>
    <row r="129" spans="3:6" x14ac:dyDescent="0.25">
      <c r="C129" s="5">
        <v>2</v>
      </c>
      <c r="D129" s="3" t="s">
        <v>110</v>
      </c>
      <c r="E129" s="37"/>
      <c r="F129" s="7">
        <f t="shared" si="3"/>
        <v>0</v>
      </c>
    </row>
    <row r="130" spans="3:6" x14ac:dyDescent="0.25">
      <c r="C130" s="5">
        <v>6</v>
      </c>
      <c r="D130" s="3" t="s">
        <v>111</v>
      </c>
      <c r="E130" s="37"/>
      <c r="F130" s="7">
        <f t="shared" si="3"/>
        <v>0</v>
      </c>
    </row>
    <row r="131" spans="3:6" x14ac:dyDescent="0.25">
      <c r="C131" s="5">
        <v>6</v>
      </c>
      <c r="D131" s="3" t="s">
        <v>112</v>
      </c>
      <c r="E131" s="37"/>
      <c r="F131" s="7">
        <f t="shared" si="3"/>
        <v>0</v>
      </c>
    </row>
    <row r="132" spans="3:6" x14ac:dyDescent="0.25">
      <c r="C132" s="5">
        <v>1</v>
      </c>
      <c r="D132" s="3" t="s">
        <v>113</v>
      </c>
      <c r="E132" s="37"/>
      <c r="F132" s="7">
        <f t="shared" si="3"/>
        <v>0</v>
      </c>
    </row>
    <row r="133" spans="3:6" x14ac:dyDescent="0.25">
      <c r="C133" s="4"/>
      <c r="D133" s="90" t="s">
        <v>121</v>
      </c>
      <c r="E133" s="91"/>
      <c r="F133" s="63">
        <f>SUM(F125:F132)/12</f>
        <v>0</v>
      </c>
    </row>
  </sheetData>
  <mergeCells count="27">
    <mergeCell ref="C8:F9"/>
    <mergeCell ref="C1:D1"/>
    <mergeCell ref="C2:D4"/>
    <mergeCell ref="C5:D5"/>
    <mergeCell ref="C6:F6"/>
    <mergeCell ref="C7:D7"/>
    <mergeCell ref="C92:E92"/>
    <mergeCell ref="C11:D11"/>
    <mergeCell ref="C44:D44"/>
    <mergeCell ref="C68:D68"/>
    <mergeCell ref="C75:D75"/>
    <mergeCell ref="C85:F85"/>
    <mergeCell ref="C86:F86"/>
    <mergeCell ref="D87:E87"/>
    <mergeCell ref="D88:E88"/>
    <mergeCell ref="D89:E89"/>
    <mergeCell ref="D90:E90"/>
    <mergeCell ref="D91:E91"/>
    <mergeCell ref="D114:E114"/>
    <mergeCell ref="D123:E123"/>
    <mergeCell ref="D133:E133"/>
    <mergeCell ref="C93:E93"/>
    <mergeCell ref="C94:E94"/>
    <mergeCell ref="C96:E96"/>
    <mergeCell ref="D97:E97"/>
    <mergeCell ref="D98:E98"/>
    <mergeCell ref="D104:E104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7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BCAE9-BE39-4C80-BAD6-7EBADB78A484}">
  <sheetPr>
    <tabColor theme="4" tint="-0.249977111117893"/>
  </sheetPr>
  <dimension ref="C1:M133"/>
  <sheetViews>
    <sheetView view="pageBreakPreview" zoomScale="60" zoomScaleNormal="100" workbookViewId="0">
      <selection activeCell="F71" sqref="F71"/>
    </sheetView>
  </sheetViews>
  <sheetFormatPr defaultRowHeight="15" x14ac:dyDescent="0.25"/>
  <cols>
    <col min="1" max="1" width="0.140625" customWidth="1"/>
    <col min="2" max="2" width="14.140625" customWidth="1"/>
    <col min="3" max="3" width="7.42578125" customWidth="1"/>
    <col min="4" max="4" width="50" customWidth="1"/>
    <col min="5" max="5" width="17.42578125" customWidth="1"/>
    <col min="6" max="6" width="38.140625" customWidth="1"/>
    <col min="7" max="7" width="7.5703125" customWidth="1"/>
    <col min="8" max="8" width="9.42578125" customWidth="1"/>
    <col min="9" max="9" width="6.85546875" customWidth="1"/>
    <col min="10" max="10" width="7.5703125" customWidth="1"/>
    <col min="12" max="1027" width="8.7109375" customWidth="1"/>
  </cols>
  <sheetData>
    <row r="1" spans="3:13" x14ac:dyDescent="0.25">
      <c r="C1" s="110" t="s">
        <v>0</v>
      </c>
      <c r="D1" s="110"/>
      <c r="E1" s="70" t="s">
        <v>1</v>
      </c>
      <c r="F1" s="71" t="s">
        <v>2</v>
      </c>
    </row>
    <row r="2" spans="3:13" x14ac:dyDescent="0.25">
      <c r="C2" s="111" t="s">
        <v>128</v>
      </c>
      <c r="D2" s="112"/>
      <c r="E2" s="72"/>
      <c r="F2" s="73">
        <v>44</v>
      </c>
    </row>
    <row r="3" spans="3:13" x14ac:dyDescent="0.25">
      <c r="C3" s="113"/>
      <c r="D3" s="114"/>
      <c r="E3" s="72">
        <f>E2*F3/F2</f>
        <v>0</v>
      </c>
      <c r="F3" s="73">
        <v>30</v>
      </c>
    </row>
    <row r="4" spans="3:13" ht="6.75" customHeight="1" x14ac:dyDescent="0.25">
      <c r="C4" s="115"/>
      <c r="D4" s="116"/>
      <c r="E4" s="74"/>
      <c r="F4" s="74"/>
    </row>
    <row r="5" spans="3:13" x14ac:dyDescent="0.25">
      <c r="C5" s="110" t="s">
        <v>95</v>
      </c>
      <c r="D5" s="110"/>
      <c r="E5" s="74"/>
      <c r="F5" s="74"/>
      <c r="K5" s="52"/>
    </row>
    <row r="6" spans="3:13" ht="28.5" customHeight="1" x14ac:dyDescent="0.25">
      <c r="C6" s="117" t="s">
        <v>166</v>
      </c>
      <c r="D6" s="118"/>
      <c r="E6" s="118"/>
      <c r="F6" s="119"/>
    </row>
    <row r="7" spans="3:13" ht="42" customHeight="1" x14ac:dyDescent="0.25">
      <c r="C7" s="120" t="s">
        <v>3</v>
      </c>
      <c r="D7" s="121"/>
      <c r="E7" s="54" t="s">
        <v>98</v>
      </c>
      <c r="F7" s="54" t="s">
        <v>117</v>
      </c>
    </row>
    <row r="8" spans="3:13" x14ac:dyDescent="0.25">
      <c r="C8" s="104" t="s">
        <v>4</v>
      </c>
      <c r="D8" s="105"/>
      <c r="E8" s="105"/>
      <c r="F8" s="106"/>
    </row>
    <row r="9" spans="3:13" ht="5.25" customHeight="1" x14ac:dyDescent="0.25">
      <c r="C9" s="107"/>
      <c r="D9" s="108"/>
      <c r="E9" s="108"/>
      <c r="F9" s="109"/>
    </row>
    <row r="10" spans="3:13" x14ac:dyDescent="0.25">
      <c r="C10" s="38" t="s">
        <v>5</v>
      </c>
      <c r="D10" s="38"/>
      <c r="E10" s="38"/>
      <c r="F10" s="38"/>
    </row>
    <row r="11" spans="3:13" x14ac:dyDescent="0.25">
      <c r="C11" s="97" t="s">
        <v>6</v>
      </c>
      <c r="D11" s="98"/>
      <c r="E11" s="49" t="s">
        <v>7</v>
      </c>
      <c r="F11" s="50" t="s">
        <v>8</v>
      </c>
      <c r="M11" s="6"/>
    </row>
    <row r="12" spans="3:13" x14ac:dyDescent="0.25">
      <c r="C12" s="4" t="s">
        <v>9</v>
      </c>
      <c r="D12" s="4" t="s">
        <v>118</v>
      </c>
      <c r="E12" s="4"/>
      <c r="F12" s="7">
        <f>E3</f>
        <v>0</v>
      </c>
    </row>
    <row r="13" spans="3:13" x14ac:dyDescent="0.25">
      <c r="C13" s="4" t="s">
        <v>10</v>
      </c>
      <c r="D13" s="4" t="s">
        <v>119</v>
      </c>
      <c r="E13" s="8">
        <v>0.4</v>
      </c>
      <c r="F13" s="7"/>
    </row>
    <row r="14" spans="3:13" ht="12.75" customHeight="1" x14ac:dyDescent="0.25">
      <c r="C14" s="4"/>
      <c r="D14" s="4"/>
      <c r="E14" s="8"/>
      <c r="F14" s="7"/>
    </row>
    <row r="15" spans="3:13" ht="13.5" customHeight="1" x14ac:dyDescent="0.25">
      <c r="C15" s="4"/>
      <c r="D15" s="4"/>
      <c r="E15" s="4"/>
      <c r="F15" s="7"/>
    </row>
    <row r="16" spans="3:13" x14ac:dyDescent="0.25">
      <c r="C16" s="9"/>
      <c r="D16" s="51" t="s">
        <v>11</v>
      </c>
      <c r="E16" s="9"/>
      <c r="F16" s="10">
        <f>F12+F13+F14+F15</f>
        <v>0</v>
      </c>
    </row>
    <row r="17" spans="3:8" x14ac:dyDescent="0.25">
      <c r="C17" s="11"/>
      <c r="D17" s="11"/>
      <c r="E17" s="11"/>
      <c r="F17" s="11"/>
    </row>
    <row r="18" spans="3:8" x14ac:dyDescent="0.25">
      <c r="C18" s="38" t="s">
        <v>12</v>
      </c>
      <c r="D18" s="38"/>
      <c r="E18" s="38"/>
      <c r="F18" s="38"/>
    </row>
    <row r="19" spans="3:8" x14ac:dyDescent="0.25">
      <c r="C19" s="39" t="s">
        <v>13</v>
      </c>
      <c r="D19" s="39"/>
      <c r="E19" s="40" t="s">
        <v>7</v>
      </c>
      <c r="F19" s="39" t="s">
        <v>14</v>
      </c>
    </row>
    <row r="20" spans="3:8" x14ac:dyDescent="0.25">
      <c r="C20" s="4" t="s">
        <v>9</v>
      </c>
      <c r="D20" s="4" t="s">
        <v>15</v>
      </c>
      <c r="E20" s="8">
        <v>8.3299999999999999E-2</v>
      </c>
      <c r="F20" s="7">
        <f>$F$16*E20</f>
        <v>0</v>
      </c>
    </row>
    <row r="21" spans="3:8" x14ac:dyDescent="0.25">
      <c r="C21" s="4" t="s">
        <v>10</v>
      </c>
      <c r="D21" s="4" t="s">
        <v>16</v>
      </c>
      <c r="E21" s="8">
        <v>2.7799999999999998E-2</v>
      </c>
      <c r="F21" s="7">
        <f>$F$16*E21</f>
        <v>0</v>
      </c>
    </row>
    <row r="22" spans="3:8" x14ac:dyDescent="0.25">
      <c r="C22" s="4" t="s">
        <v>22</v>
      </c>
      <c r="D22" s="4" t="s">
        <v>160</v>
      </c>
      <c r="E22" s="8" t="e">
        <f>F22/F16</f>
        <v>#DIV/0!</v>
      </c>
      <c r="F22" s="7">
        <f>(F20+F21)*(0.08)</f>
        <v>0</v>
      </c>
    </row>
    <row r="23" spans="3:8" x14ac:dyDescent="0.25">
      <c r="C23" s="4" t="s">
        <v>24</v>
      </c>
      <c r="D23" s="4" t="s">
        <v>161</v>
      </c>
      <c r="E23" s="8" t="e">
        <f>F23/F16</f>
        <v>#DIV/0!</v>
      </c>
      <c r="F23" s="7">
        <f>(F20+F21)*0.29</f>
        <v>0</v>
      </c>
      <c r="G23" s="128"/>
      <c r="H23" s="128"/>
    </row>
    <row r="24" spans="3:8" x14ac:dyDescent="0.25">
      <c r="C24" s="12"/>
      <c r="D24" s="12" t="s">
        <v>17</v>
      </c>
      <c r="E24" s="13" t="e">
        <f>SUM(E20:E23)</f>
        <v>#DIV/0!</v>
      </c>
      <c r="F24" s="14" t="e">
        <f>F16*E24</f>
        <v>#DIV/0!</v>
      </c>
      <c r="G24" s="130"/>
      <c r="H24" s="136"/>
    </row>
    <row r="25" spans="3:8" x14ac:dyDescent="0.25">
      <c r="C25" s="39" t="s">
        <v>18</v>
      </c>
      <c r="D25" s="39"/>
      <c r="E25" s="40" t="s">
        <v>7</v>
      </c>
      <c r="F25" s="39" t="s">
        <v>19</v>
      </c>
      <c r="G25" s="128"/>
      <c r="H25" s="128"/>
    </row>
    <row r="26" spans="3:8" x14ac:dyDescent="0.25">
      <c r="C26" s="4" t="s">
        <v>9</v>
      </c>
      <c r="D26" s="4" t="s">
        <v>20</v>
      </c>
      <c r="E26" s="15">
        <v>0.2</v>
      </c>
      <c r="F26" s="7">
        <f t="shared" ref="F26:F34" si="0">$F$16*E26</f>
        <v>0</v>
      </c>
    </row>
    <row r="27" spans="3:8" x14ac:dyDescent="0.25">
      <c r="C27" s="4" t="s">
        <v>10</v>
      </c>
      <c r="D27" s="4" t="s">
        <v>21</v>
      </c>
      <c r="E27" s="8">
        <v>2.5000000000000001E-2</v>
      </c>
      <c r="F27" s="7">
        <f t="shared" si="0"/>
        <v>0</v>
      </c>
    </row>
    <row r="28" spans="3:8" x14ac:dyDescent="0.25">
      <c r="C28" s="4" t="s">
        <v>22</v>
      </c>
      <c r="D28" s="4" t="s">
        <v>23</v>
      </c>
      <c r="E28" s="15">
        <v>0.03</v>
      </c>
      <c r="F28" s="7">
        <f t="shared" si="0"/>
        <v>0</v>
      </c>
    </row>
    <row r="29" spans="3:8" x14ac:dyDescent="0.25">
      <c r="C29" s="4" t="s">
        <v>24</v>
      </c>
      <c r="D29" s="4" t="s">
        <v>25</v>
      </c>
      <c r="E29" s="8">
        <v>1.4999999999999999E-2</v>
      </c>
      <c r="F29" s="7">
        <f t="shared" si="0"/>
        <v>0</v>
      </c>
      <c r="H29" s="6"/>
    </row>
    <row r="30" spans="3:8" x14ac:dyDescent="0.25">
      <c r="C30" s="4" t="s">
        <v>26</v>
      </c>
      <c r="D30" s="4" t="s">
        <v>27</v>
      </c>
      <c r="E30" s="15">
        <v>0.01</v>
      </c>
      <c r="F30" s="7">
        <f t="shared" si="0"/>
        <v>0</v>
      </c>
    </row>
    <row r="31" spans="3:8" x14ac:dyDescent="0.25">
      <c r="C31" s="4" t="s">
        <v>28</v>
      </c>
      <c r="D31" s="4" t="s">
        <v>29</v>
      </c>
      <c r="E31" s="8">
        <v>6.0000000000000001E-3</v>
      </c>
      <c r="F31" s="7">
        <f t="shared" si="0"/>
        <v>0</v>
      </c>
    </row>
    <row r="32" spans="3:8" x14ac:dyDescent="0.25">
      <c r="C32" s="4" t="s">
        <v>30</v>
      </c>
      <c r="D32" s="4" t="s">
        <v>31</v>
      </c>
      <c r="E32" s="8">
        <v>2E-3</v>
      </c>
      <c r="F32" s="7">
        <f t="shared" si="0"/>
        <v>0</v>
      </c>
    </row>
    <row r="33" spans="3:9" x14ac:dyDescent="0.25">
      <c r="C33" s="4" t="s">
        <v>32</v>
      </c>
      <c r="D33" s="4" t="s">
        <v>33</v>
      </c>
      <c r="E33" s="15">
        <v>0.08</v>
      </c>
      <c r="F33" s="7">
        <f t="shared" si="0"/>
        <v>0</v>
      </c>
    </row>
    <row r="34" spans="3:9" x14ac:dyDescent="0.25">
      <c r="C34" s="12"/>
      <c r="D34" s="12" t="s">
        <v>34</v>
      </c>
      <c r="E34" s="16">
        <f>SUM(E26:E33)</f>
        <v>0.36800000000000005</v>
      </c>
      <c r="F34" s="14">
        <f t="shared" si="0"/>
        <v>0</v>
      </c>
    </row>
    <row r="35" spans="3:9" x14ac:dyDescent="0.25">
      <c r="C35" s="39" t="s">
        <v>35</v>
      </c>
      <c r="D35" s="39"/>
      <c r="E35" s="39"/>
      <c r="F35" s="39"/>
    </row>
    <row r="36" spans="3:9" x14ac:dyDescent="0.25">
      <c r="C36" s="4" t="s">
        <v>9</v>
      </c>
      <c r="D36" s="4" t="s">
        <v>36</v>
      </c>
      <c r="E36" s="4"/>
      <c r="F36" s="7">
        <f>E110</f>
        <v>165</v>
      </c>
    </row>
    <row r="37" spans="3:9" x14ac:dyDescent="0.25">
      <c r="C37" s="11" t="s">
        <v>10</v>
      </c>
      <c r="D37" s="11" t="s">
        <v>37</v>
      </c>
      <c r="E37" s="4"/>
      <c r="F37" s="7">
        <f>E120</f>
        <v>0</v>
      </c>
    </row>
    <row r="38" spans="3:9" x14ac:dyDescent="0.25">
      <c r="C38" s="11" t="s">
        <v>22</v>
      </c>
      <c r="D38" s="88" t="s">
        <v>162</v>
      </c>
      <c r="E38" s="4"/>
      <c r="F38" s="7">
        <v>0</v>
      </c>
    </row>
    <row r="39" spans="3:9" x14ac:dyDescent="0.25">
      <c r="C39" s="11" t="s">
        <v>24</v>
      </c>
      <c r="D39" s="11" t="s">
        <v>163</v>
      </c>
      <c r="E39" s="4"/>
      <c r="F39" s="7">
        <v>0</v>
      </c>
    </row>
    <row r="40" spans="3:9" x14ac:dyDescent="0.25">
      <c r="C40" s="11" t="s">
        <v>28</v>
      </c>
      <c r="D40" s="11" t="s">
        <v>105</v>
      </c>
      <c r="E40" s="4"/>
      <c r="F40" s="7">
        <v>0</v>
      </c>
    </row>
    <row r="41" spans="3:9" x14ac:dyDescent="0.25">
      <c r="C41" s="12"/>
      <c r="D41" s="12" t="s">
        <v>38</v>
      </c>
      <c r="E41" s="12"/>
      <c r="F41" s="14">
        <f>F36+F37+F38+F39++F40</f>
        <v>165</v>
      </c>
    </row>
    <row r="42" spans="3:9" x14ac:dyDescent="0.25">
      <c r="C42" s="9"/>
      <c r="D42" s="9" t="s">
        <v>39</v>
      </c>
      <c r="E42" s="9"/>
      <c r="F42" s="10" t="e">
        <f>F24+F34+F41</f>
        <v>#DIV/0!</v>
      </c>
    </row>
    <row r="43" spans="3:9" x14ac:dyDescent="0.25">
      <c r="C43" s="38" t="s">
        <v>40</v>
      </c>
      <c r="D43" s="38"/>
      <c r="E43" s="38"/>
      <c r="F43" s="38"/>
    </row>
    <row r="44" spans="3:9" x14ac:dyDescent="0.25">
      <c r="C44" s="99" t="s">
        <v>41</v>
      </c>
      <c r="D44" s="100"/>
      <c r="E44" s="5" t="s">
        <v>7</v>
      </c>
      <c r="F44" s="4" t="s">
        <v>42</v>
      </c>
    </row>
    <row r="45" spans="3:9" x14ac:dyDescent="0.25">
      <c r="C45" s="4" t="s">
        <v>9</v>
      </c>
      <c r="D45" s="4" t="s">
        <v>43</v>
      </c>
      <c r="E45" s="8">
        <v>4.1999999999999997E-3</v>
      </c>
      <c r="F45" s="7">
        <f t="shared" ref="F45:F51" si="1">$F$16*E45</f>
        <v>0</v>
      </c>
    </row>
    <row r="46" spans="3:9" x14ac:dyDescent="0.25">
      <c r="C46" s="4" t="s">
        <v>10</v>
      </c>
      <c r="D46" s="4" t="s">
        <v>44</v>
      </c>
      <c r="E46" s="8">
        <v>2.9999999999999997E-4</v>
      </c>
      <c r="F46" s="7">
        <f t="shared" si="1"/>
        <v>0</v>
      </c>
    </row>
    <row r="47" spans="3:9" x14ac:dyDescent="0.25">
      <c r="C47" s="4" t="s">
        <v>22</v>
      </c>
      <c r="D47" s="4" t="s">
        <v>45</v>
      </c>
      <c r="E47" s="8">
        <v>3.44E-2</v>
      </c>
      <c r="F47" s="7">
        <f t="shared" si="1"/>
        <v>0</v>
      </c>
    </row>
    <row r="48" spans="3:9" x14ac:dyDescent="0.25">
      <c r="C48" s="4" t="s">
        <v>24</v>
      </c>
      <c r="D48" s="4" t="s">
        <v>46</v>
      </c>
      <c r="E48" s="8">
        <v>1.9400000000000001E-2</v>
      </c>
      <c r="F48" s="7">
        <f t="shared" si="1"/>
        <v>0</v>
      </c>
      <c r="G48" s="128"/>
      <c r="H48" s="128"/>
      <c r="I48" s="128"/>
    </row>
    <row r="49" spans="3:9" x14ac:dyDescent="0.25">
      <c r="C49" s="4" t="s">
        <v>26</v>
      </c>
      <c r="D49" s="4" t="s">
        <v>47</v>
      </c>
      <c r="E49" s="8">
        <v>7.1999999999999998E-3</v>
      </c>
      <c r="F49" s="7">
        <f t="shared" si="1"/>
        <v>0</v>
      </c>
      <c r="G49" s="128"/>
      <c r="H49" s="128"/>
      <c r="I49" s="128"/>
    </row>
    <row r="50" spans="3:9" x14ac:dyDescent="0.25">
      <c r="C50" s="4" t="s">
        <v>28</v>
      </c>
      <c r="D50" s="4" t="s">
        <v>48</v>
      </c>
      <c r="E50" s="8">
        <v>6.2E-4</v>
      </c>
      <c r="F50" s="7">
        <f t="shared" si="1"/>
        <v>0</v>
      </c>
      <c r="G50" s="128"/>
      <c r="H50" s="128"/>
      <c r="I50" s="128"/>
    </row>
    <row r="51" spans="3:9" x14ac:dyDescent="0.25">
      <c r="C51" s="41"/>
      <c r="D51" s="41" t="s">
        <v>49</v>
      </c>
      <c r="E51" s="42">
        <f>SUM(E45:E50)*100%</f>
        <v>6.6119999999999998E-2</v>
      </c>
      <c r="F51" s="10">
        <f t="shared" si="1"/>
        <v>0</v>
      </c>
      <c r="G51" s="130"/>
      <c r="H51" s="136"/>
      <c r="I51" s="128"/>
    </row>
    <row r="52" spans="3:9" x14ac:dyDescent="0.25">
      <c r="C52" s="4"/>
      <c r="D52" s="4"/>
      <c r="E52" s="4"/>
      <c r="F52" s="4"/>
      <c r="G52" s="128"/>
      <c r="H52" s="129"/>
      <c r="I52" s="128"/>
    </row>
    <row r="53" spans="3:9" x14ac:dyDescent="0.25">
      <c r="C53" s="38" t="s">
        <v>50</v>
      </c>
      <c r="D53" s="38"/>
      <c r="E53" s="38"/>
      <c r="F53" s="38"/>
      <c r="G53" s="128"/>
      <c r="H53" s="128"/>
      <c r="I53" s="128"/>
    </row>
    <row r="54" spans="3:9" x14ac:dyDescent="0.25">
      <c r="C54" s="4" t="s">
        <v>51</v>
      </c>
      <c r="D54" s="4"/>
      <c r="E54" s="5" t="s">
        <v>7</v>
      </c>
      <c r="F54" s="4" t="s">
        <v>42</v>
      </c>
      <c r="G54" s="128"/>
      <c r="H54" s="128"/>
      <c r="I54" s="128"/>
    </row>
    <row r="55" spans="3:9" x14ac:dyDescent="0.25">
      <c r="C55" s="4" t="s">
        <v>9</v>
      </c>
      <c r="D55" s="4" t="s">
        <v>52</v>
      </c>
      <c r="E55" s="8">
        <v>8.3299999999999999E-2</v>
      </c>
      <c r="F55" s="7">
        <f t="shared" ref="F55:F65" si="2">$F$16*E55</f>
        <v>0</v>
      </c>
      <c r="G55" s="128"/>
      <c r="H55" s="128"/>
      <c r="I55" s="128"/>
    </row>
    <row r="56" spans="3:9" x14ac:dyDescent="0.25">
      <c r="C56" s="4" t="s">
        <v>10</v>
      </c>
      <c r="D56" s="4" t="s">
        <v>53</v>
      </c>
      <c r="E56" s="8">
        <v>2.8E-3</v>
      </c>
      <c r="F56" s="7">
        <f t="shared" si="2"/>
        <v>0</v>
      </c>
      <c r="G56" s="128"/>
      <c r="H56" s="128"/>
      <c r="I56" s="128"/>
    </row>
    <row r="57" spans="3:9" x14ac:dyDescent="0.25">
      <c r="C57" s="4" t="s">
        <v>22</v>
      </c>
      <c r="D57" s="4" t="s">
        <v>54</v>
      </c>
      <c r="E57" s="8">
        <v>2.0000000000000001E-4</v>
      </c>
      <c r="F57" s="7">
        <f t="shared" si="2"/>
        <v>0</v>
      </c>
      <c r="G57" s="128"/>
      <c r="H57" s="128"/>
      <c r="I57" s="128"/>
    </row>
    <row r="58" spans="3:9" x14ac:dyDescent="0.25">
      <c r="C58" s="4" t="s">
        <v>24</v>
      </c>
      <c r="D58" s="4" t="s">
        <v>55</v>
      </c>
      <c r="E58" s="8">
        <v>6.9999999999999999E-4</v>
      </c>
      <c r="F58" s="7">
        <f t="shared" si="2"/>
        <v>0</v>
      </c>
      <c r="G58" s="128"/>
      <c r="H58" s="128"/>
      <c r="I58" s="128"/>
    </row>
    <row r="59" spans="3:9" x14ac:dyDescent="0.25">
      <c r="C59" s="4" t="s">
        <v>26</v>
      </c>
      <c r="D59" s="4" t="s">
        <v>56</v>
      </c>
      <c r="E59" s="8">
        <v>2.8999999999999998E-3</v>
      </c>
      <c r="F59" s="7">
        <f t="shared" si="2"/>
        <v>0</v>
      </c>
      <c r="G59" s="128"/>
      <c r="H59" s="128"/>
      <c r="I59" s="128"/>
    </row>
    <row r="60" spans="3:9" x14ac:dyDescent="0.25">
      <c r="C60" s="4" t="s">
        <v>28</v>
      </c>
      <c r="D60" s="4" t="s">
        <v>57</v>
      </c>
      <c r="E60" s="8">
        <v>1.3899999999999999E-2</v>
      </c>
      <c r="F60" s="7">
        <f t="shared" si="2"/>
        <v>0</v>
      </c>
      <c r="G60" s="128"/>
      <c r="H60" s="128"/>
      <c r="I60" s="128"/>
    </row>
    <row r="61" spans="3:9" x14ac:dyDescent="0.25">
      <c r="C61" s="18" t="s">
        <v>58</v>
      </c>
      <c r="D61" s="12"/>
      <c r="E61" s="13">
        <f>E55+E56+E57+E58+E59+E60</f>
        <v>0.1038</v>
      </c>
      <c r="F61" s="14">
        <f t="shared" si="2"/>
        <v>0</v>
      </c>
      <c r="G61" s="128"/>
      <c r="H61" s="128"/>
      <c r="I61" s="128"/>
    </row>
    <row r="62" spans="3:9" x14ac:dyDescent="0.25">
      <c r="C62" s="4" t="s">
        <v>59</v>
      </c>
      <c r="D62" s="19" t="s">
        <v>60</v>
      </c>
      <c r="E62" s="8">
        <v>1.9599999999999999E-2</v>
      </c>
      <c r="F62" s="7">
        <f t="shared" si="2"/>
        <v>0</v>
      </c>
      <c r="G62" s="128"/>
      <c r="H62" s="128"/>
      <c r="I62" s="128"/>
    </row>
    <row r="63" spans="3:9" x14ac:dyDescent="0.25">
      <c r="C63" s="12" t="s">
        <v>61</v>
      </c>
      <c r="D63" s="12"/>
      <c r="E63" s="13">
        <f>E61+E62</f>
        <v>0.12340000000000001</v>
      </c>
      <c r="F63" s="14">
        <f t="shared" si="2"/>
        <v>0</v>
      </c>
      <c r="G63" s="128"/>
      <c r="H63" s="135"/>
      <c r="I63" s="128"/>
    </row>
    <row r="64" spans="3:9" x14ac:dyDescent="0.25">
      <c r="C64" s="4" t="s">
        <v>62</v>
      </c>
      <c r="D64" s="4" t="s">
        <v>63</v>
      </c>
      <c r="E64" s="8">
        <v>4.5400000000000003E-2</v>
      </c>
      <c r="F64" s="7">
        <f t="shared" si="2"/>
        <v>0</v>
      </c>
      <c r="G64" s="128"/>
      <c r="H64" s="128"/>
      <c r="I64" s="128"/>
    </row>
    <row r="65" spans="3:11" x14ac:dyDescent="0.25">
      <c r="C65" s="12" t="s">
        <v>64</v>
      </c>
      <c r="D65" s="12"/>
      <c r="E65" s="13">
        <f>E63+E64</f>
        <v>0.16880000000000001</v>
      </c>
      <c r="F65" s="14">
        <f t="shared" si="2"/>
        <v>0</v>
      </c>
      <c r="G65" s="128"/>
      <c r="H65" s="128"/>
      <c r="I65" s="128"/>
    </row>
    <row r="66" spans="3:11" x14ac:dyDescent="0.25">
      <c r="C66" s="43"/>
      <c r="D66" s="43" t="s">
        <v>96</v>
      </c>
      <c r="E66" s="44">
        <f>E65</f>
        <v>0.16880000000000001</v>
      </c>
      <c r="F66" s="45">
        <f>F65</f>
        <v>0</v>
      </c>
      <c r="G66" s="130"/>
      <c r="H66" s="136"/>
      <c r="I66" s="128"/>
    </row>
    <row r="67" spans="3:11" x14ac:dyDescent="0.25">
      <c r="C67" s="38" t="s">
        <v>65</v>
      </c>
      <c r="D67" s="38"/>
      <c r="E67" s="38"/>
      <c r="F67" s="38"/>
      <c r="G67" s="128"/>
      <c r="H67" s="128"/>
      <c r="I67" s="128"/>
    </row>
    <row r="68" spans="3:11" x14ac:dyDescent="0.25">
      <c r="C68" s="99" t="s">
        <v>101</v>
      </c>
      <c r="D68" s="100"/>
      <c r="E68" s="4"/>
      <c r="F68" s="4" t="s">
        <v>42</v>
      </c>
    </row>
    <row r="69" spans="3:11" x14ac:dyDescent="0.25">
      <c r="C69" s="4" t="s">
        <v>9</v>
      </c>
      <c r="D69" s="4" t="s">
        <v>99</v>
      </c>
      <c r="E69" s="4"/>
      <c r="F69" s="7">
        <f>F133</f>
        <v>0</v>
      </c>
    </row>
    <row r="70" spans="3:11" x14ac:dyDescent="0.25">
      <c r="C70" s="4" t="s">
        <v>10</v>
      </c>
      <c r="D70" s="4" t="s">
        <v>146</v>
      </c>
      <c r="E70" s="4"/>
      <c r="F70" s="7">
        <v>0</v>
      </c>
    </row>
    <row r="71" spans="3:11" x14ac:dyDescent="0.25">
      <c r="C71" s="4"/>
      <c r="D71" s="4"/>
      <c r="E71" s="4"/>
      <c r="F71" s="7"/>
    </row>
    <row r="72" spans="3:11" x14ac:dyDescent="0.25">
      <c r="C72" s="46"/>
      <c r="D72" s="46" t="s">
        <v>66</v>
      </c>
      <c r="E72" s="41"/>
      <c r="F72" s="47">
        <f>F69+F70+F71</f>
        <v>0</v>
      </c>
    </row>
    <row r="73" spans="3:11" x14ac:dyDescent="0.25">
      <c r="C73" s="20"/>
      <c r="D73" s="20"/>
      <c r="E73" s="4"/>
      <c r="F73" s="4"/>
    </row>
    <row r="74" spans="3:11" x14ac:dyDescent="0.25">
      <c r="C74" s="38"/>
      <c r="D74" s="38" t="s">
        <v>67</v>
      </c>
      <c r="E74" s="38"/>
      <c r="F74" s="38"/>
    </row>
    <row r="75" spans="3:11" x14ac:dyDescent="0.25">
      <c r="C75" s="99" t="s">
        <v>68</v>
      </c>
      <c r="D75" s="100"/>
      <c r="E75" s="5" t="s">
        <v>7</v>
      </c>
      <c r="F75" s="4" t="s">
        <v>42</v>
      </c>
    </row>
    <row r="76" spans="3:11" x14ac:dyDescent="0.25">
      <c r="C76" s="4" t="s">
        <v>9</v>
      </c>
      <c r="D76" s="4" t="s">
        <v>69</v>
      </c>
      <c r="E76" s="8">
        <v>0.05</v>
      </c>
      <c r="F76" s="7" t="e">
        <f>F92*E76</f>
        <v>#DIV/0!</v>
      </c>
      <c r="G76" s="17"/>
      <c r="H76" s="6"/>
      <c r="K76" s="17"/>
    </row>
    <row r="77" spans="3:11" x14ac:dyDescent="0.25">
      <c r="C77" s="4" t="s">
        <v>10</v>
      </c>
      <c r="D77" s="4" t="s">
        <v>70</v>
      </c>
      <c r="E77" s="8">
        <v>0.05</v>
      </c>
      <c r="F77" s="7" t="e">
        <f>F93*E77</f>
        <v>#DIV/0!</v>
      </c>
    </row>
    <row r="78" spans="3:11" x14ac:dyDescent="0.25">
      <c r="C78" s="21" t="s">
        <v>22</v>
      </c>
      <c r="D78" s="21" t="s">
        <v>71</v>
      </c>
      <c r="E78" s="21"/>
      <c r="F78" s="22"/>
    </row>
    <row r="79" spans="3:11" x14ac:dyDescent="0.25">
      <c r="C79" s="4" t="s">
        <v>72</v>
      </c>
      <c r="D79" s="4" t="s">
        <v>73</v>
      </c>
      <c r="E79" s="8">
        <v>1.6500000000000001E-2</v>
      </c>
      <c r="F79" s="7" t="e">
        <f>E79*$F$83</f>
        <v>#DIV/0!</v>
      </c>
    </row>
    <row r="80" spans="3:11" x14ac:dyDescent="0.25">
      <c r="C80" s="4" t="s">
        <v>74</v>
      </c>
      <c r="D80" s="4" t="s">
        <v>75</v>
      </c>
      <c r="E80" s="8">
        <v>7.5999999999999998E-2</v>
      </c>
      <c r="F80" s="7" t="e">
        <f>E80*$F$83</f>
        <v>#DIV/0!</v>
      </c>
    </row>
    <row r="81" spans="3:11" x14ac:dyDescent="0.25">
      <c r="C81" s="4" t="s">
        <v>76</v>
      </c>
      <c r="D81" s="4" t="s">
        <v>77</v>
      </c>
      <c r="E81" s="15">
        <v>0.05</v>
      </c>
      <c r="F81" s="7" t="e">
        <f>E81*$F$83</f>
        <v>#DIV/0!</v>
      </c>
    </row>
    <row r="82" spans="3:11" x14ac:dyDescent="0.25">
      <c r="C82" s="4"/>
      <c r="D82" s="50" t="s">
        <v>78</v>
      </c>
      <c r="E82" s="8">
        <f>SUM(E79+E80+E81)</f>
        <v>0.14250000000000002</v>
      </c>
      <c r="F82" s="7" t="e">
        <f>E82*$F$83</f>
        <v>#DIV/0!</v>
      </c>
      <c r="G82" s="128"/>
      <c r="H82" s="129"/>
      <c r="I82" s="128"/>
    </row>
    <row r="83" spans="3:11" x14ac:dyDescent="0.25">
      <c r="C83" s="4"/>
      <c r="D83" s="4"/>
      <c r="E83" s="4"/>
      <c r="F83" s="23" t="e">
        <f>($F$94)/((100-14.25)/100)</f>
        <v>#DIV/0!</v>
      </c>
      <c r="G83" s="130"/>
      <c r="H83" s="137"/>
      <c r="I83" s="132"/>
    </row>
    <row r="84" spans="3:11" x14ac:dyDescent="0.25">
      <c r="C84" s="4"/>
      <c r="D84" s="4"/>
      <c r="E84" s="4"/>
      <c r="F84" s="24"/>
      <c r="G84" s="130"/>
      <c r="H84" s="128"/>
      <c r="I84" s="128"/>
    </row>
    <row r="85" spans="3:11" x14ac:dyDescent="0.25">
      <c r="C85" s="101" t="s">
        <v>79</v>
      </c>
      <c r="D85" s="101"/>
      <c r="E85" s="101"/>
      <c r="F85" s="101"/>
      <c r="G85" s="130"/>
      <c r="H85" s="128"/>
      <c r="I85" s="128"/>
    </row>
    <row r="86" spans="3:11" x14ac:dyDescent="0.25">
      <c r="C86" s="102" t="s">
        <v>80</v>
      </c>
      <c r="D86" s="102"/>
      <c r="E86" s="102"/>
      <c r="F86" s="102"/>
      <c r="G86" s="133"/>
      <c r="H86" s="133"/>
      <c r="I86" s="133"/>
      <c r="J86" s="25"/>
      <c r="K86" s="25"/>
    </row>
    <row r="87" spans="3:11" x14ac:dyDescent="0.25">
      <c r="C87" s="5" t="s">
        <v>9</v>
      </c>
      <c r="D87" s="92" t="s">
        <v>5</v>
      </c>
      <c r="E87" s="92"/>
      <c r="F87" s="26">
        <f>F16</f>
        <v>0</v>
      </c>
      <c r="G87" s="27"/>
      <c r="H87" s="27"/>
      <c r="I87" s="27"/>
      <c r="J87" s="27"/>
      <c r="K87" s="28"/>
    </row>
    <row r="88" spans="3:11" x14ac:dyDescent="0.25">
      <c r="C88" s="5" t="s">
        <v>10</v>
      </c>
      <c r="D88" s="92" t="s">
        <v>12</v>
      </c>
      <c r="E88" s="92"/>
      <c r="F88" s="26" t="e">
        <f>F42</f>
        <v>#DIV/0!</v>
      </c>
      <c r="G88" s="27"/>
      <c r="H88" s="27"/>
      <c r="I88" s="27"/>
      <c r="J88" s="27"/>
      <c r="K88" s="28"/>
    </row>
    <row r="89" spans="3:11" x14ac:dyDescent="0.25">
      <c r="C89" s="5" t="s">
        <v>22</v>
      </c>
      <c r="D89" s="103" t="s">
        <v>40</v>
      </c>
      <c r="E89" s="103"/>
      <c r="F89" s="26">
        <f>F51</f>
        <v>0</v>
      </c>
      <c r="G89" s="27"/>
      <c r="H89" s="27"/>
      <c r="I89" s="27"/>
      <c r="J89" s="27"/>
      <c r="K89" s="28"/>
    </row>
    <row r="90" spans="3:11" x14ac:dyDescent="0.25">
      <c r="C90" s="5" t="s">
        <v>24</v>
      </c>
      <c r="D90" s="92" t="s">
        <v>50</v>
      </c>
      <c r="E90" s="92"/>
      <c r="F90" s="26">
        <f>F66</f>
        <v>0</v>
      </c>
      <c r="G90" s="27"/>
      <c r="H90" s="27"/>
      <c r="I90" s="27"/>
      <c r="J90" s="27"/>
      <c r="K90" s="28"/>
    </row>
    <row r="91" spans="3:11" x14ac:dyDescent="0.25">
      <c r="C91" s="5" t="s">
        <v>26</v>
      </c>
      <c r="D91" s="92" t="s">
        <v>65</v>
      </c>
      <c r="E91" s="92"/>
      <c r="F91" s="26">
        <f>F72</f>
        <v>0</v>
      </c>
      <c r="G91" s="27"/>
      <c r="H91" s="27"/>
      <c r="I91" s="27"/>
      <c r="J91" s="27"/>
      <c r="K91" s="28"/>
    </row>
    <row r="92" spans="3:11" x14ac:dyDescent="0.25">
      <c r="C92" s="92" t="s">
        <v>81</v>
      </c>
      <c r="D92" s="92"/>
      <c r="E92" s="92"/>
      <c r="F92" s="26" t="e">
        <f>F16+F42+F51+F66+F72</f>
        <v>#DIV/0!</v>
      </c>
      <c r="G92" s="27"/>
      <c r="H92" s="27"/>
      <c r="I92" s="27"/>
      <c r="J92" s="27"/>
      <c r="K92" s="28"/>
    </row>
    <row r="93" spans="3:11" x14ac:dyDescent="0.25">
      <c r="C93" s="92" t="s">
        <v>82</v>
      </c>
      <c r="D93" s="92"/>
      <c r="E93" s="92"/>
      <c r="F93" s="26" t="e">
        <f>F92+F76</f>
        <v>#DIV/0!</v>
      </c>
      <c r="G93" s="27"/>
      <c r="H93" s="27"/>
      <c r="I93" s="27"/>
      <c r="J93" s="27"/>
      <c r="K93" s="28"/>
    </row>
    <row r="94" spans="3:11" x14ac:dyDescent="0.25">
      <c r="C94" s="93" t="s">
        <v>83</v>
      </c>
      <c r="D94" s="93"/>
      <c r="E94" s="93"/>
      <c r="F94" s="48" t="e">
        <f>F93+F77</f>
        <v>#DIV/0!</v>
      </c>
      <c r="G94" s="29"/>
      <c r="H94" s="29"/>
      <c r="I94" s="29"/>
      <c r="J94" s="29"/>
      <c r="K94" s="30"/>
    </row>
    <row r="95" spans="3:11" x14ac:dyDescent="0.25">
      <c r="C95" s="5" t="s">
        <v>28</v>
      </c>
      <c r="D95" s="20" t="s">
        <v>84</v>
      </c>
      <c r="E95" s="20"/>
      <c r="F95" s="26" t="e">
        <f>F82</f>
        <v>#DIV/0!</v>
      </c>
      <c r="G95" s="27"/>
      <c r="H95" s="27"/>
      <c r="I95" s="27"/>
      <c r="J95" s="27"/>
      <c r="K95" s="28"/>
    </row>
    <row r="96" spans="3:11" x14ac:dyDescent="0.25">
      <c r="C96" s="94" t="s">
        <v>85</v>
      </c>
      <c r="D96" s="94"/>
      <c r="E96" s="94"/>
      <c r="F96" s="75" t="e">
        <f>F94+F95</f>
        <v>#DIV/0!</v>
      </c>
      <c r="G96" s="25"/>
      <c r="H96" s="25"/>
      <c r="I96" s="25"/>
      <c r="J96" s="25"/>
      <c r="K96" s="30"/>
    </row>
    <row r="97" spans="3:9" ht="15" customHeight="1" x14ac:dyDescent="0.25">
      <c r="C97" s="25"/>
      <c r="D97" s="95"/>
      <c r="E97" s="95"/>
      <c r="F97" s="25"/>
      <c r="G97" s="25"/>
      <c r="H97" s="25"/>
    </row>
    <row r="98" spans="3:9" ht="18.75" customHeight="1" x14ac:dyDescent="0.25">
      <c r="C98" s="25"/>
      <c r="D98" s="96" t="s">
        <v>100</v>
      </c>
      <c r="E98" s="96"/>
      <c r="F98" s="25"/>
      <c r="G98" s="25"/>
      <c r="H98" s="25"/>
    </row>
    <row r="99" spans="3:9" x14ac:dyDescent="0.25">
      <c r="C99" s="25"/>
      <c r="D99" s="31" t="s">
        <v>87</v>
      </c>
      <c r="E99" s="2" t="s">
        <v>124</v>
      </c>
      <c r="F99" s="25"/>
      <c r="G99" s="25"/>
      <c r="H99" s="25"/>
    </row>
    <row r="100" spans="3:9" x14ac:dyDescent="0.25">
      <c r="C100" s="25"/>
      <c r="D100" s="1" t="s">
        <v>156</v>
      </c>
      <c r="E100" s="32"/>
      <c r="F100" s="25"/>
      <c r="G100" s="25"/>
      <c r="H100" s="25"/>
    </row>
    <row r="101" spans="3:9" x14ac:dyDescent="0.25">
      <c r="C101" s="25"/>
      <c r="D101" s="1" t="s">
        <v>157</v>
      </c>
      <c r="E101" s="32">
        <f>E100*12%</f>
        <v>0</v>
      </c>
      <c r="F101" s="25"/>
      <c r="G101" s="25"/>
      <c r="H101" s="25"/>
    </row>
    <row r="102" spans="3:9" x14ac:dyDescent="0.25">
      <c r="C102" s="25"/>
      <c r="D102" s="1" t="s">
        <v>158</v>
      </c>
      <c r="E102" s="53">
        <f>E101/88%</f>
        <v>0</v>
      </c>
      <c r="F102" s="61"/>
      <c r="G102" s="62"/>
      <c r="H102" s="25"/>
    </row>
    <row r="103" spans="3:9" x14ac:dyDescent="0.25">
      <c r="C103" s="25"/>
      <c r="D103" s="25"/>
      <c r="E103" s="25"/>
      <c r="F103" s="25"/>
      <c r="G103" s="25"/>
      <c r="H103" s="25"/>
    </row>
    <row r="104" spans="3:9" x14ac:dyDescent="0.25">
      <c r="D104" s="89" t="s">
        <v>86</v>
      </c>
      <c r="E104" s="89"/>
    </row>
    <row r="105" spans="3:9" x14ac:dyDescent="0.25">
      <c r="D105" s="31" t="s">
        <v>87</v>
      </c>
      <c r="E105" s="2" t="s">
        <v>124</v>
      </c>
    </row>
    <row r="106" spans="3:9" x14ac:dyDescent="0.25">
      <c r="D106" s="1" t="s">
        <v>104</v>
      </c>
      <c r="E106" s="31">
        <v>2</v>
      </c>
    </row>
    <row r="107" spans="3:9" x14ac:dyDescent="0.25">
      <c r="D107" s="1" t="s">
        <v>102</v>
      </c>
      <c r="E107" s="32">
        <v>3.75</v>
      </c>
    </row>
    <row r="108" spans="3:9" x14ac:dyDescent="0.25">
      <c r="D108" s="1" t="s">
        <v>88</v>
      </c>
      <c r="E108" s="31">
        <v>22</v>
      </c>
      <c r="I108" s="28"/>
    </row>
    <row r="109" spans="3:9" x14ac:dyDescent="0.25">
      <c r="D109" s="1" t="s">
        <v>103</v>
      </c>
      <c r="E109" s="32">
        <f>6%*E111</f>
        <v>0</v>
      </c>
    </row>
    <row r="110" spans="3:9" x14ac:dyDescent="0.25">
      <c r="D110" s="33" t="s">
        <v>89</v>
      </c>
      <c r="E110" s="64">
        <f>(E106*E107*E108)-E109</f>
        <v>165</v>
      </c>
    </row>
    <row r="111" spans="3:9" x14ac:dyDescent="0.25">
      <c r="D111" s="33" t="s">
        <v>123</v>
      </c>
      <c r="E111" s="34">
        <f>F12</f>
        <v>0</v>
      </c>
    </row>
    <row r="114" spans="3:6" x14ac:dyDescent="0.25">
      <c r="D114" s="89" t="s">
        <v>90</v>
      </c>
      <c r="E114" s="89"/>
    </row>
    <row r="115" spans="3:6" x14ac:dyDescent="0.25">
      <c r="D115" s="31" t="s">
        <v>87</v>
      </c>
      <c r="E115" s="2" t="s">
        <v>124</v>
      </c>
    </row>
    <row r="116" spans="3:6" x14ac:dyDescent="0.25">
      <c r="D116" s="1" t="s">
        <v>164</v>
      </c>
      <c r="E116" s="32"/>
    </row>
    <row r="117" spans="3:6" x14ac:dyDescent="0.25">
      <c r="D117" s="1" t="s">
        <v>91</v>
      </c>
      <c r="E117" s="31">
        <v>22</v>
      </c>
    </row>
    <row r="118" spans="3:6" x14ac:dyDescent="0.25">
      <c r="D118" s="35" t="s">
        <v>92</v>
      </c>
      <c r="E118" s="36">
        <f>0.2*E119</f>
        <v>0</v>
      </c>
    </row>
    <row r="119" spans="3:6" x14ac:dyDescent="0.25">
      <c r="D119" s="33" t="s">
        <v>93</v>
      </c>
      <c r="E119" s="32">
        <f>E116*E117</f>
        <v>0</v>
      </c>
    </row>
    <row r="120" spans="3:6" x14ac:dyDescent="0.25">
      <c r="D120" s="4" t="s">
        <v>94</v>
      </c>
      <c r="E120" s="65">
        <f>E119-E118</f>
        <v>0</v>
      </c>
    </row>
    <row r="123" spans="3:6" x14ac:dyDescent="0.25">
      <c r="C123" s="55"/>
      <c r="D123" s="89" t="s">
        <v>122</v>
      </c>
      <c r="E123" s="89"/>
      <c r="F123" s="55"/>
    </row>
    <row r="124" spans="3:6" x14ac:dyDescent="0.25">
      <c r="C124" s="4" t="s">
        <v>116</v>
      </c>
      <c r="D124" s="31" t="s">
        <v>87</v>
      </c>
      <c r="E124" s="2" t="s">
        <v>115</v>
      </c>
      <c r="F124" s="5" t="s">
        <v>120</v>
      </c>
    </row>
    <row r="125" spans="3:6" x14ac:dyDescent="0.25">
      <c r="C125" s="5">
        <v>4</v>
      </c>
      <c r="D125" s="3" t="s">
        <v>106</v>
      </c>
      <c r="E125" s="32"/>
      <c r="F125" s="7">
        <f>E125*C125</f>
        <v>0</v>
      </c>
    </row>
    <row r="126" spans="3:6" x14ac:dyDescent="0.25">
      <c r="C126" s="5">
        <v>4</v>
      </c>
      <c r="D126" s="3" t="s">
        <v>107</v>
      </c>
      <c r="E126" s="32"/>
      <c r="F126" s="7">
        <f t="shared" ref="F126:F132" si="3">E126*C126</f>
        <v>0</v>
      </c>
    </row>
    <row r="127" spans="3:6" x14ac:dyDescent="0.25">
      <c r="C127" s="5">
        <v>10</v>
      </c>
      <c r="D127" s="3" t="s">
        <v>108</v>
      </c>
      <c r="E127" s="32"/>
      <c r="F127" s="7">
        <f t="shared" si="3"/>
        <v>0</v>
      </c>
    </row>
    <row r="128" spans="3:6" x14ac:dyDescent="0.25">
      <c r="C128" s="5">
        <v>1</v>
      </c>
      <c r="D128" s="3" t="s">
        <v>109</v>
      </c>
      <c r="E128" s="37"/>
      <c r="F128" s="7">
        <f t="shared" si="3"/>
        <v>0</v>
      </c>
    </row>
    <row r="129" spans="3:6" x14ac:dyDescent="0.25">
      <c r="C129" s="5">
        <v>2</v>
      </c>
      <c r="D129" s="3" t="s">
        <v>110</v>
      </c>
      <c r="E129" s="37"/>
      <c r="F129" s="7">
        <f t="shared" si="3"/>
        <v>0</v>
      </c>
    </row>
    <row r="130" spans="3:6" x14ac:dyDescent="0.25">
      <c r="C130" s="5">
        <v>6</v>
      </c>
      <c r="D130" s="3" t="s">
        <v>111</v>
      </c>
      <c r="E130" s="37"/>
      <c r="F130" s="7">
        <f t="shared" si="3"/>
        <v>0</v>
      </c>
    </row>
    <row r="131" spans="3:6" x14ac:dyDescent="0.25">
      <c r="C131" s="5">
        <v>6</v>
      </c>
      <c r="D131" s="3" t="s">
        <v>112</v>
      </c>
      <c r="E131" s="37"/>
      <c r="F131" s="7">
        <f t="shared" si="3"/>
        <v>0</v>
      </c>
    </row>
    <row r="132" spans="3:6" x14ac:dyDescent="0.25">
      <c r="C132" s="5">
        <v>1</v>
      </c>
      <c r="D132" s="3" t="s">
        <v>113</v>
      </c>
      <c r="E132" s="37"/>
      <c r="F132" s="7">
        <f t="shared" si="3"/>
        <v>0</v>
      </c>
    </row>
    <row r="133" spans="3:6" x14ac:dyDescent="0.25">
      <c r="C133" s="4"/>
      <c r="D133" s="90" t="s">
        <v>121</v>
      </c>
      <c r="E133" s="91"/>
      <c r="F133" s="63">
        <f>SUM(F125:F132)/12</f>
        <v>0</v>
      </c>
    </row>
  </sheetData>
  <mergeCells count="27">
    <mergeCell ref="C96:E96"/>
    <mergeCell ref="D104:E104"/>
    <mergeCell ref="D114:E114"/>
    <mergeCell ref="D89:E89"/>
    <mergeCell ref="D90:E90"/>
    <mergeCell ref="D91:E91"/>
    <mergeCell ref="C92:E92"/>
    <mergeCell ref="C93:E93"/>
    <mergeCell ref="C94:E94"/>
    <mergeCell ref="D97:E97"/>
    <mergeCell ref="D98:E98"/>
    <mergeCell ref="D123:E123"/>
    <mergeCell ref="D133:E133"/>
    <mergeCell ref="D88:E88"/>
    <mergeCell ref="C1:D1"/>
    <mergeCell ref="C5:D5"/>
    <mergeCell ref="C11:D11"/>
    <mergeCell ref="C7:D7"/>
    <mergeCell ref="C2:D4"/>
    <mergeCell ref="C6:F6"/>
    <mergeCell ref="C8:F9"/>
    <mergeCell ref="C68:D68"/>
    <mergeCell ref="C75:D75"/>
    <mergeCell ref="C44:D44"/>
    <mergeCell ref="C85:F85"/>
    <mergeCell ref="C86:F86"/>
    <mergeCell ref="D87:E87"/>
  </mergeCells>
  <pageMargins left="0.511811024" right="0.511811024" top="0.78740157499999996" bottom="0.78740157499999996" header="0.31496062000000002" footer="0.31496062000000002"/>
  <pageSetup paperSize="9" scale="61" orientation="portrait" r:id="rId1"/>
  <rowBreaks count="1" manualBreakCount="1">
    <brk id="7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A6019-1A24-4FD7-9A97-9719111ED64A}">
  <sheetPr>
    <tabColor theme="4" tint="-0.249977111117893"/>
  </sheetPr>
  <dimension ref="B1:L134"/>
  <sheetViews>
    <sheetView view="pageBreakPreview" zoomScale="60" zoomScaleNormal="100" workbookViewId="0">
      <selection activeCell="D116" sqref="D116"/>
    </sheetView>
  </sheetViews>
  <sheetFormatPr defaultRowHeight="15" x14ac:dyDescent="0.25"/>
  <cols>
    <col min="1" max="1" width="14.140625" customWidth="1"/>
    <col min="2" max="2" width="7.42578125" customWidth="1"/>
    <col min="3" max="3" width="50" customWidth="1"/>
    <col min="4" max="4" width="17.42578125" customWidth="1"/>
    <col min="5" max="5" width="16.140625" customWidth="1"/>
    <col min="6" max="6" width="7.5703125" customWidth="1"/>
    <col min="7" max="7" width="10.140625" customWidth="1"/>
    <col min="8" max="8" width="5" customWidth="1"/>
    <col min="9" max="9" width="7.5703125" customWidth="1"/>
    <col min="11" max="1026" width="8.7109375" customWidth="1"/>
  </cols>
  <sheetData>
    <row r="1" spans="2:12" x14ac:dyDescent="0.25">
      <c r="B1" s="110" t="s">
        <v>0</v>
      </c>
      <c r="C1" s="110"/>
      <c r="D1" s="70" t="s">
        <v>1</v>
      </c>
      <c r="E1" s="71" t="s">
        <v>2</v>
      </c>
    </row>
    <row r="2" spans="2:12" x14ac:dyDescent="0.25">
      <c r="B2" s="111" t="s">
        <v>131</v>
      </c>
      <c r="C2" s="112"/>
      <c r="D2" s="72"/>
      <c r="E2" s="73">
        <v>44</v>
      </c>
    </row>
    <row r="3" spans="2:12" x14ac:dyDescent="0.25">
      <c r="B3" s="113"/>
      <c r="C3" s="114"/>
      <c r="D3" s="72">
        <f>D2*E3/E2</f>
        <v>0</v>
      </c>
      <c r="E3" s="73">
        <v>30</v>
      </c>
    </row>
    <row r="4" spans="2:12" ht="4.5" customHeight="1" x14ac:dyDescent="0.25">
      <c r="B4" s="115"/>
      <c r="C4" s="116"/>
      <c r="D4" s="74"/>
      <c r="E4" s="74"/>
    </row>
    <row r="5" spans="2:12" x14ac:dyDescent="0.25">
      <c r="B5" s="110" t="s">
        <v>95</v>
      </c>
      <c r="C5" s="110"/>
      <c r="D5" s="74"/>
      <c r="E5" s="74"/>
      <c r="J5" s="52"/>
    </row>
    <row r="6" spans="2:12" ht="28.5" customHeight="1" x14ac:dyDescent="0.25">
      <c r="B6" s="117" t="s">
        <v>166</v>
      </c>
      <c r="C6" s="118"/>
      <c r="D6" s="118"/>
      <c r="E6" s="119"/>
    </row>
    <row r="7" spans="2:12" ht="42" customHeight="1" x14ac:dyDescent="0.25">
      <c r="B7" s="120" t="s">
        <v>3</v>
      </c>
      <c r="C7" s="121"/>
      <c r="D7" s="54" t="s">
        <v>98</v>
      </c>
      <c r="E7" s="54" t="s">
        <v>117</v>
      </c>
    </row>
    <row r="8" spans="2:12" x14ac:dyDescent="0.25">
      <c r="B8" s="104" t="s">
        <v>4</v>
      </c>
      <c r="C8" s="105"/>
      <c r="D8" s="105"/>
      <c r="E8" s="106"/>
    </row>
    <row r="9" spans="2:12" ht="5.25" customHeight="1" x14ac:dyDescent="0.25">
      <c r="B9" s="107"/>
      <c r="C9" s="108"/>
      <c r="D9" s="108"/>
      <c r="E9" s="109"/>
    </row>
    <row r="10" spans="2:12" x14ac:dyDescent="0.25">
      <c r="B10" s="38" t="s">
        <v>5</v>
      </c>
      <c r="C10" s="38"/>
      <c r="D10" s="38"/>
      <c r="E10" s="38"/>
    </row>
    <row r="11" spans="2:12" x14ac:dyDescent="0.25">
      <c r="B11" s="97" t="s">
        <v>6</v>
      </c>
      <c r="C11" s="98"/>
      <c r="D11" s="49" t="s">
        <v>7</v>
      </c>
      <c r="E11" s="50" t="s">
        <v>8</v>
      </c>
      <c r="L11" s="6"/>
    </row>
    <row r="12" spans="2:12" x14ac:dyDescent="0.25">
      <c r="B12" s="4" t="s">
        <v>9</v>
      </c>
      <c r="C12" s="4" t="s">
        <v>125</v>
      </c>
      <c r="D12" s="4"/>
      <c r="E12" s="7">
        <f>D3</f>
        <v>0</v>
      </c>
    </row>
    <row r="13" spans="2:12" x14ac:dyDescent="0.25">
      <c r="B13" s="4" t="s">
        <v>10</v>
      </c>
      <c r="C13" s="4" t="s">
        <v>129</v>
      </c>
      <c r="D13" s="8">
        <v>0.3</v>
      </c>
      <c r="E13" s="7">
        <f>E12*D13</f>
        <v>0</v>
      </c>
    </row>
    <row r="14" spans="2:12" ht="12.75" customHeight="1" x14ac:dyDescent="0.25">
      <c r="B14" s="4"/>
      <c r="C14" s="4"/>
      <c r="D14" s="8"/>
      <c r="E14" s="7"/>
    </row>
    <row r="15" spans="2:12" ht="13.5" customHeight="1" x14ac:dyDescent="0.25">
      <c r="B15" s="4"/>
      <c r="C15" s="4"/>
      <c r="D15" s="4"/>
      <c r="E15" s="7"/>
    </row>
    <row r="16" spans="2:12" x14ac:dyDescent="0.25">
      <c r="B16" s="9"/>
      <c r="C16" s="51" t="s">
        <v>11</v>
      </c>
      <c r="D16" s="9"/>
      <c r="E16" s="10">
        <f>E12+E13+E14+E15</f>
        <v>0</v>
      </c>
    </row>
    <row r="17" spans="2:11" x14ac:dyDescent="0.25">
      <c r="B17" s="11"/>
      <c r="C17" s="11"/>
      <c r="D17" s="11"/>
      <c r="E17" s="11"/>
    </row>
    <row r="18" spans="2:11" x14ac:dyDescent="0.25">
      <c r="B18" s="38" t="s">
        <v>12</v>
      </c>
      <c r="C18" s="38"/>
      <c r="D18" s="38"/>
      <c r="E18" s="38"/>
    </row>
    <row r="19" spans="2:11" x14ac:dyDescent="0.25">
      <c r="B19" s="39" t="s">
        <v>13</v>
      </c>
      <c r="C19" s="39"/>
      <c r="D19" s="40" t="s">
        <v>7</v>
      </c>
      <c r="E19" s="39" t="s">
        <v>14</v>
      </c>
    </row>
    <row r="20" spans="2:11" x14ac:dyDescent="0.25">
      <c r="B20" s="4" t="s">
        <v>9</v>
      </c>
      <c r="C20" s="4" t="s">
        <v>15</v>
      </c>
      <c r="D20" s="8">
        <v>8.3299999999999999E-2</v>
      </c>
      <c r="E20" s="7">
        <f>$E$16*D20</f>
        <v>0</v>
      </c>
      <c r="H20" s="86"/>
      <c r="K20" s="86"/>
    </row>
    <row r="21" spans="2:11" x14ac:dyDescent="0.25">
      <c r="B21" s="4" t="s">
        <v>10</v>
      </c>
      <c r="C21" s="4" t="s">
        <v>16</v>
      </c>
      <c r="D21" s="8">
        <v>2.7799999999999998E-2</v>
      </c>
      <c r="E21" s="7">
        <f>$E$16*D21</f>
        <v>0</v>
      </c>
    </row>
    <row r="22" spans="2:11" x14ac:dyDescent="0.25">
      <c r="B22" s="4" t="s">
        <v>22</v>
      </c>
      <c r="C22" s="4" t="s">
        <v>160</v>
      </c>
      <c r="D22" s="8" t="e">
        <f>E22/E16</f>
        <v>#DIV/0!</v>
      </c>
      <c r="E22" s="7">
        <f>(E20+E21)*(0.08)</f>
        <v>0</v>
      </c>
      <c r="F22" s="128"/>
      <c r="G22" s="128"/>
    </row>
    <row r="23" spans="2:11" x14ac:dyDescent="0.25">
      <c r="B23" s="4" t="s">
        <v>24</v>
      </c>
      <c r="C23" s="4" t="s">
        <v>161</v>
      </c>
      <c r="D23" s="8" t="e">
        <f>E23/E16</f>
        <v>#DIV/0!</v>
      </c>
      <c r="E23" s="7">
        <f>(E20+E21)*0.29</f>
        <v>0</v>
      </c>
      <c r="F23" s="128"/>
      <c r="G23" s="128"/>
    </row>
    <row r="24" spans="2:11" x14ac:dyDescent="0.25">
      <c r="B24" s="12"/>
      <c r="C24" s="12" t="s">
        <v>17</v>
      </c>
      <c r="D24" s="13" t="e">
        <f>SUM(D20:D23)</f>
        <v>#DIV/0!</v>
      </c>
      <c r="E24" s="14" t="e">
        <f>E16*D24</f>
        <v>#DIV/0!</v>
      </c>
      <c r="F24" s="130"/>
      <c r="G24" s="136"/>
    </row>
    <row r="25" spans="2:11" x14ac:dyDescent="0.25">
      <c r="B25" s="39" t="s">
        <v>18</v>
      </c>
      <c r="C25" s="39"/>
      <c r="D25" s="40" t="s">
        <v>7</v>
      </c>
      <c r="E25" s="39" t="s">
        <v>19</v>
      </c>
      <c r="F25" s="128"/>
      <c r="G25" s="128"/>
    </row>
    <row r="26" spans="2:11" x14ac:dyDescent="0.25">
      <c r="B26" s="4" t="s">
        <v>9</v>
      </c>
      <c r="C26" s="4" t="s">
        <v>20</v>
      </c>
      <c r="D26" s="15">
        <v>0.2</v>
      </c>
      <c r="E26" s="7">
        <f t="shared" ref="E26:E34" si="0">$E$16*D26</f>
        <v>0</v>
      </c>
    </row>
    <row r="27" spans="2:11" x14ac:dyDescent="0.25">
      <c r="B27" s="4" t="s">
        <v>10</v>
      </c>
      <c r="C27" s="4" t="s">
        <v>21</v>
      </c>
      <c r="D27" s="8">
        <v>2.5000000000000001E-2</v>
      </c>
      <c r="E27" s="7">
        <f t="shared" si="0"/>
        <v>0</v>
      </c>
    </row>
    <row r="28" spans="2:11" x14ac:dyDescent="0.25">
      <c r="B28" s="4" t="s">
        <v>22</v>
      </c>
      <c r="C28" s="4" t="s">
        <v>23</v>
      </c>
      <c r="D28" s="15">
        <v>0.03</v>
      </c>
      <c r="E28" s="7">
        <f t="shared" si="0"/>
        <v>0</v>
      </c>
    </row>
    <row r="29" spans="2:11" x14ac:dyDescent="0.25">
      <c r="B29" s="4" t="s">
        <v>24</v>
      </c>
      <c r="C29" s="4" t="s">
        <v>25</v>
      </c>
      <c r="D29" s="8">
        <v>1.4999999999999999E-2</v>
      </c>
      <c r="E29" s="7">
        <f t="shared" si="0"/>
        <v>0</v>
      </c>
      <c r="G29" s="6"/>
    </row>
    <row r="30" spans="2:11" x14ac:dyDescent="0.25">
      <c r="B30" s="4" t="s">
        <v>26</v>
      </c>
      <c r="C30" s="4" t="s">
        <v>27</v>
      </c>
      <c r="D30" s="15">
        <v>0.01</v>
      </c>
      <c r="E30" s="7">
        <f t="shared" si="0"/>
        <v>0</v>
      </c>
    </row>
    <row r="31" spans="2:11" x14ac:dyDescent="0.25">
      <c r="B31" s="4" t="s">
        <v>28</v>
      </c>
      <c r="C31" s="4" t="s">
        <v>29</v>
      </c>
      <c r="D31" s="8">
        <v>6.0000000000000001E-3</v>
      </c>
      <c r="E31" s="7">
        <f t="shared" si="0"/>
        <v>0</v>
      </c>
    </row>
    <row r="32" spans="2:11" x14ac:dyDescent="0.25">
      <c r="B32" s="4" t="s">
        <v>30</v>
      </c>
      <c r="C32" s="4" t="s">
        <v>31</v>
      </c>
      <c r="D32" s="8">
        <v>2E-3</v>
      </c>
      <c r="E32" s="7">
        <f t="shared" si="0"/>
        <v>0</v>
      </c>
    </row>
    <row r="33" spans="2:5" x14ac:dyDescent="0.25">
      <c r="B33" s="4" t="s">
        <v>32</v>
      </c>
      <c r="C33" s="4" t="s">
        <v>33</v>
      </c>
      <c r="D33" s="15">
        <v>0.08</v>
      </c>
      <c r="E33" s="7">
        <f t="shared" si="0"/>
        <v>0</v>
      </c>
    </row>
    <row r="34" spans="2:5" x14ac:dyDescent="0.25">
      <c r="B34" s="12"/>
      <c r="C34" s="12" t="s">
        <v>34</v>
      </c>
      <c r="D34" s="16">
        <f>SUM(D26:D33)</f>
        <v>0.36800000000000005</v>
      </c>
      <c r="E34" s="14">
        <f t="shared" si="0"/>
        <v>0</v>
      </c>
    </row>
    <row r="35" spans="2:5" x14ac:dyDescent="0.25">
      <c r="B35" s="39" t="s">
        <v>35</v>
      </c>
      <c r="C35" s="39"/>
      <c r="D35" s="39"/>
      <c r="E35" s="39"/>
    </row>
    <row r="36" spans="2:5" x14ac:dyDescent="0.25">
      <c r="B36" s="4" t="s">
        <v>9</v>
      </c>
      <c r="C36" s="4" t="s">
        <v>36</v>
      </c>
      <c r="D36" s="4"/>
      <c r="E36" s="7">
        <f>D110</f>
        <v>165</v>
      </c>
    </row>
    <row r="37" spans="2:5" x14ac:dyDescent="0.25">
      <c r="B37" s="11" t="s">
        <v>10</v>
      </c>
      <c r="C37" s="11" t="s">
        <v>37</v>
      </c>
      <c r="D37" s="4"/>
      <c r="E37" s="7">
        <f>D120</f>
        <v>0</v>
      </c>
    </row>
    <row r="38" spans="2:5" x14ac:dyDescent="0.25">
      <c r="B38" s="11" t="s">
        <v>22</v>
      </c>
      <c r="C38" s="88" t="s">
        <v>162</v>
      </c>
      <c r="D38" s="4"/>
      <c r="E38" s="7">
        <v>0</v>
      </c>
    </row>
    <row r="39" spans="2:5" x14ac:dyDescent="0.25">
      <c r="B39" s="11" t="s">
        <v>24</v>
      </c>
      <c r="C39" s="11" t="s">
        <v>163</v>
      </c>
      <c r="D39" s="4"/>
      <c r="E39" s="7">
        <v>0</v>
      </c>
    </row>
    <row r="40" spans="2:5" x14ac:dyDescent="0.25">
      <c r="B40" s="11" t="s">
        <v>28</v>
      </c>
      <c r="C40" s="11" t="s">
        <v>105</v>
      </c>
      <c r="D40" s="4"/>
      <c r="E40" s="7">
        <v>0</v>
      </c>
    </row>
    <row r="41" spans="2:5" x14ac:dyDescent="0.25">
      <c r="B41" s="12"/>
      <c r="C41" s="12" t="s">
        <v>38</v>
      </c>
      <c r="D41" s="12"/>
      <c r="E41" s="14">
        <f>E36+E37+E38+E39++E40</f>
        <v>165</v>
      </c>
    </row>
    <row r="42" spans="2:5" x14ac:dyDescent="0.25">
      <c r="B42" s="9"/>
      <c r="C42" s="9" t="s">
        <v>39</v>
      </c>
      <c r="D42" s="9"/>
      <c r="E42" s="10" t="e">
        <f>E24+E34+E41</f>
        <v>#DIV/0!</v>
      </c>
    </row>
    <row r="43" spans="2:5" x14ac:dyDescent="0.25">
      <c r="B43" s="38" t="s">
        <v>40</v>
      </c>
      <c r="C43" s="38"/>
      <c r="D43" s="38"/>
      <c r="E43" s="38"/>
    </row>
    <row r="44" spans="2:5" x14ac:dyDescent="0.25">
      <c r="B44" s="99" t="s">
        <v>41</v>
      </c>
      <c r="C44" s="100"/>
      <c r="D44" s="5" t="s">
        <v>7</v>
      </c>
      <c r="E44" s="4" t="s">
        <v>42</v>
      </c>
    </row>
    <row r="45" spans="2:5" x14ac:dyDescent="0.25">
      <c r="B45" s="4" t="s">
        <v>9</v>
      </c>
      <c r="C45" s="4" t="s">
        <v>43</v>
      </c>
      <c r="D45" s="8">
        <v>4.1999999999999997E-3</v>
      </c>
      <c r="E45" s="7">
        <f t="shared" ref="E45:E51" si="1">$E$16*D45</f>
        <v>0</v>
      </c>
    </row>
    <row r="46" spans="2:5" x14ac:dyDescent="0.25">
      <c r="B46" s="4" t="s">
        <v>10</v>
      </c>
      <c r="C46" s="4" t="s">
        <v>44</v>
      </c>
      <c r="D46" s="8">
        <v>2.9999999999999997E-4</v>
      </c>
      <c r="E46" s="7">
        <f t="shared" si="1"/>
        <v>0</v>
      </c>
    </row>
    <row r="47" spans="2:5" x14ac:dyDescent="0.25">
      <c r="B47" s="4" t="s">
        <v>22</v>
      </c>
      <c r="C47" s="4" t="s">
        <v>45</v>
      </c>
      <c r="D47" s="8">
        <v>3.44E-2</v>
      </c>
      <c r="E47" s="7">
        <f t="shared" si="1"/>
        <v>0</v>
      </c>
    </row>
    <row r="48" spans="2:5" x14ac:dyDescent="0.25">
      <c r="B48" s="4" t="s">
        <v>24</v>
      </c>
      <c r="C48" s="4" t="s">
        <v>46</v>
      </c>
      <c r="D48" s="8">
        <v>1.9400000000000001E-2</v>
      </c>
      <c r="E48" s="7">
        <f t="shared" si="1"/>
        <v>0</v>
      </c>
    </row>
    <row r="49" spans="2:7" x14ac:dyDescent="0.25">
      <c r="B49" s="4" t="s">
        <v>26</v>
      </c>
      <c r="C49" s="4" t="s">
        <v>47</v>
      </c>
      <c r="D49" s="8">
        <v>7.1999999999999998E-3</v>
      </c>
      <c r="E49" s="7">
        <f t="shared" si="1"/>
        <v>0</v>
      </c>
      <c r="F49" s="128"/>
      <c r="G49" s="128"/>
    </row>
    <row r="50" spans="2:7" x14ac:dyDescent="0.25">
      <c r="B50" s="4" t="s">
        <v>28</v>
      </c>
      <c r="C50" s="4" t="s">
        <v>48</v>
      </c>
      <c r="D50" s="8">
        <v>6.2E-4</v>
      </c>
      <c r="E50" s="7">
        <f t="shared" si="1"/>
        <v>0</v>
      </c>
      <c r="F50" s="128"/>
      <c r="G50" s="128"/>
    </row>
    <row r="51" spans="2:7" x14ac:dyDescent="0.25">
      <c r="B51" s="41"/>
      <c r="C51" s="41" t="s">
        <v>49</v>
      </c>
      <c r="D51" s="42">
        <f>SUM(D45:D50)*100%</f>
        <v>6.6119999999999998E-2</v>
      </c>
      <c r="E51" s="10">
        <f t="shared" si="1"/>
        <v>0</v>
      </c>
      <c r="F51" s="130"/>
      <c r="G51" s="136"/>
    </row>
    <row r="52" spans="2:7" x14ac:dyDescent="0.25">
      <c r="B52" s="4"/>
      <c r="C52" s="4"/>
      <c r="D52" s="4"/>
      <c r="E52" s="4"/>
      <c r="F52" s="128"/>
      <c r="G52" s="129"/>
    </row>
    <row r="53" spans="2:7" x14ac:dyDescent="0.25">
      <c r="B53" s="38" t="s">
        <v>50</v>
      </c>
      <c r="C53" s="38"/>
      <c r="D53" s="38"/>
      <c r="E53" s="38"/>
      <c r="F53" s="128"/>
      <c r="G53" s="128"/>
    </row>
    <row r="54" spans="2:7" x14ac:dyDescent="0.25">
      <c r="B54" s="4" t="s">
        <v>51</v>
      </c>
      <c r="C54" s="4"/>
      <c r="D54" s="5" t="s">
        <v>7</v>
      </c>
      <c r="E54" s="4" t="s">
        <v>42</v>
      </c>
      <c r="F54" s="128"/>
      <c r="G54" s="128"/>
    </row>
    <row r="55" spans="2:7" x14ac:dyDescent="0.25">
      <c r="B55" s="4" t="s">
        <v>9</v>
      </c>
      <c r="C55" s="4" t="s">
        <v>52</v>
      </c>
      <c r="D55" s="8">
        <v>8.3299999999999999E-2</v>
      </c>
      <c r="E55" s="7">
        <f t="shared" ref="E55:E65" si="2">$E$16*D55</f>
        <v>0</v>
      </c>
      <c r="F55" s="128"/>
      <c r="G55" s="128"/>
    </row>
    <row r="56" spans="2:7" x14ac:dyDescent="0.25">
      <c r="B56" s="4" t="s">
        <v>10</v>
      </c>
      <c r="C56" s="4" t="s">
        <v>53</v>
      </c>
      <c r="D56" s="8">
        <v>2.8E-3</v>
      </c>
      <c r="E56" s="7">
        <f t="shared" si="2"/>
        <v>0</v>
      </c>
      <c r="F56" s="128"/>
      <c r="G56" s="128"/>
    </row>
    <row r="57" spans="2:7" x14ac:dyDescent="0.25">
      <c r="B57" s="4" t="s">
        <v>22</v>
      </c>
      <c r="C57" s="4" t="s">
        <v>54</v>
      </c>
      <c r="D57" s="8">
        <v>2.0000000000000001E-4</v>
      </c>
      <c r="E57" s="7">
        <f t="shared" si="2"/>
        <v>0</v>
      </c>
      <c r="F57" s="128"/>
      <c r="G57" s="128"/>
    </row>
    <row r="58" spans="2:7" x14ac:dyDescent="0.25">
      <c r="B58" s="4" t="s">
        <v>24</v>
      </c>
      <c r="C58" s="4" t="s">
        <v>55</v>
      </c>
      <c r="D58" s="8">
        <v>6.9999999999999999E-4</v>
      </c>
      <c r="E58" s="7">
        <f t="shared" si="2"/>
        <v>0</v>
      </c>
      <c r="F58" s="128"/>
      <c r="G58" s="128"/>
    </row>
    <row r="59" spans="2:7" x14ac:dyDescent="0.25">
      <c r="B59" s="4" t="s">
        <v>26</v>
      </c>
      <c r="C59" s="4" t="s">
        <v>56</v>
      </c>
      <c r="D59" s="8">
        <v>2.8999999999999998E-3</v>
      </c>
      <c r="E59" s="7">
        <f t="shared" si="2"/>
        <v>0</v>
      </c>
      <c r="F59" s="128"/>
      <c r="G59" s="128"/>
    </row>
    <row r="60" spans="2:7" x14ac:dyDescent="0.25">
      <c r="B60" s="4" t="s">
        <v>28</v>
      </c>
      <c r="C60" s="4" t="s">
        <v>57</v>
      </c>
      <c r="D60" s="8">
        <v>1.3899999999999999E-2</v>
      </c>
      <c r="E60" s="7">
        <f t="shared" si="2"/>
        <v>0</v>
      </c>
      <c r="F60" s="128"/>
      <c r="G60" s="128"/>
    </row>
    <row r="61" spans="2:7" x14ac:dyDescent="0.25">
      <c r="B61" s="18" t="s">
        <v>58</v>
      </c>
      <c r="C61" s="12"/>
      <c r="D61" s="13">
        <f>D55+D56+D57+D58+D59+D60</f>
        <v>0.1038</v>
      </c>
      <c r="E61" s="14">
        <f t="shared" si="2"/>
        <v>0</v>
      </c>
      <c r="F61" s="128"/>
      <c r="G61" s="128"/>
    </row>
    <row r="62" spans="2:7" x14ac:dyDescent="0.25">
      <c r="B62" s="4" t="s">
        <v>59</v>
      </c>
      <c r="C62" s="19" t="s">
        <v>60</v>
      </c>
      <c r="D62" s="8">
        <v>1.9599999999999999E-2</v>
      </c>
      <c r="E62" s="7">
        <f t="shared" si="2"/>
        <v>0</v>
      </c>
      <c r="F62" s="128"/>
      <c r="G62" s="128"/>
    </row>
    <row r="63" spans="2:7" x14ac:dyDescent="0.25">
      <c r="B63" s="12" t="s">
        <v>61</v>
      </c>
      <c r="C63" s="12"/>
      <c r="D63" s="13">
        <f>D61+D62</f>
        <v>0.12340000000000001</v>
      </c>
      <c r="E63" s="14">
        <f t="shared" si="2"/>
        <v>0</v>
      </c>
      <c r="F63" s="128"/>
      <c r="G63" s="135"/>
    </row>
    <row r="64" spans="2:7" x14ac:dyDescent="0.25">
      <c r="B64" s="4" t="s">
        <v>62</v>
      </c>
      <c r="C64" s="4" t="s">
        <v>63</v>
      </c>
      <c r="D64" s="8">
        <v>4.5400000000000003E-2</v>
      </c>
      <c r="E64" s="7">
        <f t="shared" si="2"/>
        <v>0</v>
      </c>
      <c r="F64" s="128"/>
      <c r="G64" s="128"/>
    </row>
    <row r="65" spans="2:10" x14ac:dyDescent="0.25">
      <c r="B65" s="12" t="s">
        <v>64</v>
      </c>
      <c r="C65" s="12"/>
      <c r="D65" s="13">
        <f>D63+D64</f>
        <v>0.16880000000000001</v>
      </c>
      <c r="E65" s="14">
        <f t="shared" si="2"/>
        <v>0</v>
      </c>
      <c r="F65" s="128"/>
      <c r="G65" s="128"/>
    </row>
    <row r="66" spans="2:10" x14ac:dyDescent="0.25">
      <c r="B66" s="43"/>
      <c r="C66" s="43" t="s">
        <v>96</v>
      </c>
      <c r="D66" s="44">
        <f>D65</f>
        <v>0.16880000000000001</v>
      </c>
      <c r="E66" s="45">
        <f>E65</f>
        <v>0</v>
      </c>
      <c r="F66" s="130"/>
      <c r="G66" s="136"/>
    </row>
    <row r="67" spans="2:10" x14ac:dyDescent="0.25">
      <c r="B67" s="38" t="s">
        <v>65</v>
      </c>
      <c r="C67" s="38"/>
      <c r="D67" s="38"/>
      <c r="E67" s="38"/>
      <c r="F67" s="128"/>
      <c r="G67" s="128"/>
    </row>
    <row r="68" spans="2:10" x14ac:dyDescent="0.25">
      <c r="B68" s="99" t="s">
        <v>101</v>
      </c>
      <c r="C68" s="100"/>
      <c r="D68" s="4"/>
      <c r="E68" s="4" t="s">
        <v>42</v>
      </c>
    </row>
    <row r="69" spans="2:10" x14ac:dyDescent="0.25">
      <c r="B69" s="4" t="s">
        <v>9</v>
      </c>
      <c r="C69" s="4" t="s">
        <v>99</v>
      </c>
      <c r="D69" s="4"/>
      <c r="E69" s="7">
        <f>E134</f>
        <v>0</v>
      </c>
    </row>
    <row r="70" spans="2:10" x14ac:dyDescent="0.25">
      <c r="B70" s="4" t="s">
        <v>10</v>
      </c>
      <c r="C70" s="4" t="s">
        <v>146</v>
      </c>
      <c r="D70" s="4"/>
      <c r="E70" s="7">
        <v>0</v>
      </c>
    </row>
    <row r="71" spans="2:10" x14ac:dyDescent="0.25">
      <c r="B71" s="4"/>
      <c r="C71" s="4"/>
      <c r="D71" s="4"/>
      <c r="E71" s="7"/>
    </row>
    <row r="72" spans="2:10" x14ac:dyDescent="0.25">
      <c r="B72" s="46"/>
      <c r="C72" s="46" t="s">
        <v>66</v>
      </c>
      <c r="D72" s="41"/>
      <c r="E72" s="47">
        <f>E69+E70+E71</f>
        <v>0</v>
      </c>
    </row>
    <row r="73" spans="2:10" x14ac:dyDescent="0.25">
      <c r="B73" s="20"/>
      <c r="C73" s="20"/>
      <c r="D73" s="4"/>
      <c r="E73" s="4"/>
    </row>
    <row r="74" spans="2:10" x14ac:dyDescent="0.25">
      <c r="B74" s="38"/>
      <c r="C74" s="38" t="s">
        <v>67</v>
      </c>
      <c r="D74" s="38"/>
      <c r="E74" s="38"/>
    </row>
    <row r="75" spans="2:10" x14ac:dyDescent="0.25">
      <c r="B75" s="99" t="s">
        <v>68</v>
      </c>
      <c r="C75" s="100"/>
      <c r="D75" s="5" t="s">
        <v>7</v>
      </c>
      <c r="E75" s="4" t="s">
        <v>42</v>
      </c>
    </row>
    <row r="76" spans="2:10" x14ac:dyDescent="0.25">
      <c r="B76" s="4" t="s">
        <v>9</v>
      </c>
      <c r="C76" s="4" t="s">
        <v>69</v>
      </c>
      <c r="D76" s="8">
        <v>0.05</v>
      </c>
      <c r="E76" s="7" t="e">
        <f>E92*D76</f>
        <v>#DIV/0!</v>
      </c>
      <c r="F76" s="17"/>
      <c r="G76" s="6"/>
      <c r="J76" s="17"/>
    </row>
    <row r="77" spans="2:10" x14ac:dyDescent="0.25">
      <c r="B77" s="4" t="s">
        <v>10</v>
      </c>
      <c r="C77" s="4" t="s">
        <v>70</v>
      </c>
      <c r="D77" s="8">
        <v>0.05</v>
      </c>
      <c r="E77" s="7" t="e">
        <f>E93*D77</f>
        <v>#DIV/0!</v>
      </c>
    </row>
    <row r="78" spans="2:10" x14ac:dyDescent="0.25">
      <c r="B78" s="21" t="s">
        <v>22</v>
      </c>
      <c r="C78" s="21" t="s">
        <v>71</v>
      </c>
      <c r="D78" s="21"/>
      <c r="E78" s="22"/>
    </row>
    <row r="79" spans="2:10" x14ac:dyDescent="0.25">
      <c r="B79" s="4" t="s">
        <v>72</v>
      </c>
      <c r="C79" s="4" t="s">
        <v>73</v>
      </c>
      <c r="D79" s="8">
        <v>1.6500000000000001E-2</v>
      </c>
      <c r="E79" s="7" t="e">
        <f>D79*$E$83</f>
        <v>#DIV/0!</v>
      </c>
    </row>
    <row r="80" spans="2:10" x14ac:dyDescent="0.25">
      <c r="B80" s="4" t="s">
        <v>74</v>
      </c>
      <c r="C80" s="4" t="s">
        <v>75</v>
      </c>
      <c r="D80" s="8">
        <v>7.5999999999999998E-2</v>
      </c>
      <c r="E80" s="7" t="e">
        <f>D80*$E$83</f>
        <v>#DIV/0!</v>
      </c>
      <c r="F80" s="128"/>
      <c r="G80" s="128"/>
      <c r="H80" s="128"/>
    </row>
    <row r="81" spans="2:10" x14ac:dyDescent="0.25">
      <c r="B81" s="4" t="s">
        <v>76</v>
      </c>
      <c r="C81" s="4" t="s">
        <v>77</v>
      </c>
      <c r="D81" s="15">
        <v>0.05</v>
      </c>
      <c r="E81" s="7" t="e">
        <f>D81*$E$83</f>
        <v>#DIV/0!</v>
      </c>
      <c r="F81" s="128"/>
      <c r="G81" s="128"/>
      <c r="H81" s="128"/>
    </row>
    <row r="82" spans="2:10" x14ac:dyDescent="0.25">
      <c r="B82" s="4"/>
      <c r="C82" s="50" t="s">
        <v>78</v>
      </c>
      <c r="D82" s="8">
        <f>SUM(D79+D80+D81)</f>
        <v>0.14250000000000002</v>
      </c>
      <c r="E82" s="7" t="e">
        <f>D82*$E$83</f>
        <v>#DIV/0!</v>
      </c>
      <c r="F82" s="128"/>
      <c r="G82" s="129"/>
      <c r="H82" s="128"/>
    </row>
    <row r="83" spans="2:10" x14ac:dyDescent="0.25">
      <c r="B83" s="4"/>
      <c r="C83" s="4"/>
      <c r="D83" s="4"/>
      <c r="E83" s="23" t="e">
        <f>($E$94)/((100-14.25)/100)</f>
        <v>#DIV/0!</v>
      </c>
      <c r="F83" s="130"/>
      <c r="G83" s="137"/>
      <c r="H83" s="132"/>
    </row>
    <row r="84" spans="2:10" x14ac:dyDescent="0.25">
      <c r="B84" s="4"/>
      <c r="C84" s="4"/>
      <c r="D84" s="4"/>
      <c r="E84" s="24"/>
      <c r="F84" s="130"/>
      <c r="G84" s="128"/>
      <c r="H84" s="128"/>
    </row>
    <row r="85" spans="2:10" x14ac:dyDescent="0.25">
      <c r="B85" s="101" t="s">
        <v>79</v>
      </c>
      <c r="C85" s="101"/>
      <c r="D85" s="101"/>
      <c r="E85" s="101"/>
      <c r="F85" s="130"/>
      <c r="G85" s="128"/>
      <c r="H85" s="128"/>
    </row>
    <row r="86" spans="2:10" x14ac:dyDescent="0.25">
      <c r="B86" s="102" t="s">
        <v>80</v>
      </c>
      <c r="C86" s="102"/>
      <c r="D86" s="102"/>
      <c r="E86" s="102"/>
      <c r="F86" s="133"/>
      <c r="G86" s="133"/>
      <c r="H86" s="133"/>
      <c r="I86" s="25"/>
      <c r="J86" s="25"/>
    </row>
    <row r="87" spans="2:10" x14ac:dyDescent="0.25">
      <c r="B87" s="5" t="s">
        <v>9</v>
      </c>
      <c r="C87" s="92" t="s">
        <v>5</v>
      </c>
      <c r="D87" s="92"/>
      <c r="E87" s="26">
        <f>E16</f>
        <v>0</v>
      </c>
      <c r="F87" s="138"/>
      <c r="G87" s="138"/>
      <c r="H87" s="138"/>
      <c r="I87" s="27"/>
      <c r="J87" s="28"/>
    </row>
    <row r="88" spans="2:10" x14ac:dyDescent="0.25">
      <c r="B88" s="5" t="s">
        <v>10</v>
      </c>
      <c r="C88" s="92" t="s">
        <v>12</v>
      </c>
      <c r="D88" s="92"/>
      <c r="E88" s="26" t="e">
        <f>E42</f>
        <v>#DIV/0!</v>
      </c>
      <c r="F88" s="27"/>
      <c r="G88" s="27"/>
      <c r="H88" s="27"/>
      <c r="I88" s="27"/>
      <c r="J88" s="28"/>
    </row>
    <row r="89" spans="2:10" x14ac:dyDescent="0.25">
      <c r="B89" s="5" t="s">
        <v>22</v>
      </c>
      <c r="C89" s="103" t="s">
        <v>40</v>
      </c>
      <c r="D89" s="103"/>
      <c r="E89" s="26">
        <f>E51</f>
        <v>0</v>
      </c>
      <c r="F89" s="27"/>
      <c r="G89" s="27"/>
      <c r="H89" s="27"/>
      <c r="I89" s="27"/>
      <c r="J89" s="28"/>
    </row>
    <row r="90" spans="2:10" x14ac:dyDescent="0.25">
      <c r="B90" s="5" t="s">
        <v>24</v>
      </c>
      <c r="C90" s="92" t="s">
        <v>50</v>
      </c>
      <c r="D90" s="92"/>
      <c r="E90" s="26">
        <f>E66</f>
        <v>0</v>
      </c>
      <c r="F90" s="27"/>
      <c r="G90" s="27"/>
      <c r="H90" s="27"/>
      <c r="I90" s="27"/>
      <c r="J90" s="28"/>
    </row>
    <row r="91" spans="2:10" x14ac:dyDescent="0.25">
      <c r="B91" s="5" t="s">
        <v>26</v>
      </c>
      <c r="C91" s="92" t="s">
        <v>65</v>
      </c>
      <c r="D91" s="92"/>
      <c r="E91" s="26">
        <f>E72</f>
        <v>0</v>
      </c>
      <c r="F91" s="27"/>
      <c r="G91" s="27"/>
      <c r="H91" s="27"/>
      <c r="I91" s="27"/>
      <c r="J91" s="28"/>
    </row>
    <row r="92" spans="2:10" x14ac:dyDescent="0.25">
      <c r="B92" s="92" t="s">
        <v>81</v>
      </c>
      <c r="C92" s="92"/>
      <c r="D92" s="92"/>
      <c r="E92" s="26" t="e">
        <f>E16+E42+E51+E66+E72</f>
        <v>#DIV/0!</v>
      </c>
      <c r="F92" s="27"/>
      <c r="G92" s="27"/>
      <c r="H92" s="27"/>
      <c r="I92" s="27"/>
      <c r="J92" s="28"/>
    </row>
    <row r="93" spans="2:10" x14ac:dyDescent="0.25">
      <c r="B93" s="92" t="s">
        <v>82</v>
      </c>
      <c r="C93" s="92"/>
      <c r="D93" s="92"/>
      <c r="E93" s="26" t="e">
        <f>E92+E76</f>
        <v>#DIV/0!</v>
      </c>
      <c r="F93" s="27"/>
      <c r="G93" s="27"/>
      <c r="H93" s="27"/>
      <c r="I93" s="27"/>
      <c r="J93" s="28"/>
    </row>
    <row r="94" spans="2:10" x14ac:dyDescent="0.25">
      <c r="B94" s="93" t="s">
        <v>83</v>
      </c>
      <c r="C94" s="93"/>
      <c r="D94" s="93"/>
      <c r="E94" s="48" t="e">
        <f>E93+E77</f>
        <v>#DIV/0!</v>
      </c>
      <c r="F94" s="29"/>
      <c r="G94" s="29"/>
      <c r="H94" s="29"/>
      <c r="I94" s="29"/>
      <c r="J94" s="30"/>
    </row>
    <row r="95" spans="2:10" x14ac:dyDescent="0.25">
      <c r="B95" s="5" t="s">
        <v>28</v>
      </c>
      <c r="C95" s="20" t="s">
        <v>84</v>
      </c>
      <c r="D95" s="20"/>
      <c r="E95" s="26" t="e">
        <f>E82</f>
        <v>#DIV/0!</v>
      </c>
      <c r="F95" s="27"/>
      <c r="G95" s="27"/>
      <c r="H95" s="27"/>
      <c r="I95" s="27"/>
      <c r="J95" s="28"/>
    </row>
    <row r="96" spans="2:10" x14ac:dyDescent="0.25">
      <c r="B96" s="94" t="s">
        <v>85</v>
      </c>
      <c r="C96" s="94"/>
      <c r="D96" s="94"/>
      <c r="E96" s="75" t="e">
        <f>E94+E95</f>
        <v>#DIV/0!</v>
      </c>
      <c r="F96" s="25"/>
      <c r="G96" s="25"/>
      <c r="H96" s="25"/>
      <c r="I96" s="25"/>
      <c r="J96" s="30"/>
    </row>
    <row r="97" spans="2:8" ht="15" customHeight="1" x14ac:dyDescent="0.25">
      <c r="B97" s="25"/>
      <c r="C97" s="95"/>
      <c r="D97" s="95"/>
      <c r="E97" s="25"/>
      <c r="F97" s="25"/>
      <c r="G97" s="25"/>
    </row>
    <row r="98" spans="2:8" ht="18.75" customHeight="1" x14ac:dyDescent="0.25">
      <c r="B98" s="25"/>
      <c r="C98" s="96" t="s">
        <v>100</v>
      </c>
      <c r="D98" s="96"/>
      <c r="E98" s="25"/>
      <c r="F98" s="25"/>
      <c r="G98" s="25"/>
    </row>
    <row r="99" spans="2:8" x14ac:dyDescent="0.25">
      <c r="B99" s="25"/>
      <c r="C99" s="31" t="s">
        <v>87</v>
      </c>
      <c r="D99" s="2" t="s">
        <v>124</v>
      </c>
      <c r="E99" s="25"/>
      <c r="F99" s="25"/>
      <c r="G99" s="25"/>
    </row>
    <row r="100" spans="2:8" x14ac:dyDescent="0.25">
      <c r="B100" s="25"/>
      <c r="C100" s="1" t="s">
        <v>135</v>
      </c>
      <c r="D100" s="32"/>
      <c r="E100" s="25"/>
      <c r="F100" s="25"/>
      <c r="G100" s="25"/>
    </row>
    <row r="101" spans="2:8" x14ac:dyDescent="0.25">
      <c r="B101" s="25"/>
      <c r="C101" s="1" t="s">
        <v>157</v>
      </c>
      <c r="D101" s="32">
        <f>D100*12%</f>
        <v>0</v>
      </c>
      <c r="E101" s="25"/>
      <c r="F101" s="25"/>
      <c r="G101" s="25"/>
    </row>
    <row r="102" spans="2:8" x14ac:dyDescent="0.25">
      <c r="B102" s="25"/>
      <c r="C102" s="1" t="s">
        <v>158</v>
      </c>
      <c r="D102" s="53">
        <f>D101/88%</f>
        <v>0</v>
      </c>
      <c r="E102" s="61"/>
      <c r="F102" s="62"/>
      <c r="G102" s="25"/>
    </row>
    <row r="103" spans="2:8" x14ac:dyDescent="0.25">
      <c r="B103" s="25"/>
      <c r="C103" s="25"/>
      <c r="D103" s="25"/>
      <c r="E103" s="25"/>
      <c r="F103" s="25"/>
      <c r="G103" s="25"/>
    </row>
    <row r="104" spans="2:8" x14ac:dyDescent="0.25">
      <c r="C104" s="89" t="s">
        <v>86</v>
      </c>
      <c r="D104" s="89"/>
    </row>
    <row r="105" spans="2:8" x14ac:dyDescent="0.25">
      <c r="C105" s="31" t="s">
        <v>87</v>
      </c>
      <c r="D105" s="2" t="s">
        <v>124</v>
      </c>
    </row>
    <row r="106" spans="2:8" x14ac:dyDescent="0.25">
      <c r="C106" s="1" t="s">
        <v>104</v>
      </c>
      <c r="D106" s="31">
        <v>2</v>
      </c>
    </row>
    <row r="107" spans="2:8" x14ac:dyDescent="0.25">
      <c r="C107" s="1" t="s">
        <v>102</v>
      </c>
      <c r="D107" s="32">
        <v>3.75</v>
      </c>
    </row>
    <row r="108" spans="2:8" x14ac:dyDescent="0.25">
      <c r="C108" s="1" t="s">
        <v>88</v>
      </c>
      <c r="D108" s="31">
        <v>22</v>
      </c>
      <c r="H108" s="28"/>
    </row>
    <row r="109" spans="2:8" x14ac:dyDescent="0.25">
      <c r="C109" s="1" t="s">
        <v>103</v>
      </c>
      <c r="D109" s="32">
        <f>6%*D111</f>
        <v>0</v>
      </c>
    </row>
    <row r="110" spans="2:8" x14ac:dyDescent="0.25">
      <c r="C110" s="33" t="s">
        <v>89</v>
      </c>
      <c r="D110" s="64">
        <f>(D106*D107*D108)-D109</f>
        <v>165</v>
      </c>
    </row>
    <row r="111" spans="2:8" x14ac:dyDescent="0.25">
      <c r="C111" s="33" t="s">
        <v>123</v>
      </c>
      <c r="D111" s="34">
        <f>E12</f>
        <v>0</v>
      </c>
    </row>
    <row r="114" spans="2:5" x14ac:dyDescent="0.25">
      <c r="C114" s="89" t="s">
        <v>90</v>
      </c>
      <c r="D114" s="89"/>
    </row>
    <row r="115" spans="2:5" x14ac:dyDescent="0.25">
      <c r="C115" s="31" t="s">
        <v>87</v>
      </c>
      <c r="D115" s="2" t="s">
        <v>124</v>
      </c>
    </row>
    <row r="116" spans="2:5" x14ac:dyDescent="0.25">
      <c r="C116" s="1" t="s">
        <v>164</v>
      </c>
      <c r="D116" s="32"/>
    </row>
    <row r="117" spans="2:5" x14ac:dyDescent="0.25">
      <c r="C117" s="1" t="s">
        <v>91</v>
      </c>
      <c r="D117" s="31">
        <v>22</v>
      </c>
    </row>
    <row r="118" spans="2:5" x14ac:dyDescent="0.25">
      <c r="C118" s="35" t="s">
        <v>92</v>
      </c>
      <c r="D118" s="36">
        <f>0.2*D119</f>
        <v>0</v>
      </c>
    </row>
    <row r="119" spans="2:5" x14ac:dyDescent="0.25">
      <c r="C119" s="33" t="s">
        <v>93</v>
      </c>
      <c r="D119" s="32">
        <f>D116*D117</f>
        <v>0</v>
      </c>
    </row>
    <row r="120" spans="2:5" x14ac:dyDescent="0.25">
      <c r="C120" s="4" t="s">
        <v>94</v>
      </c>
      <c r="D120" s="65">
        <f>D119-D118</f>
        <v>0</v>
      </c>
    </row>
    <row r="123" spans="2:5" x14ac:dyDescent="0.25">
      <c r="B123" s="55"/>
      <c r="C123" s="89" t="s">
        <v>122</v>
      </c>
      <c r="D123" s="89"/>
      <c r="E123" s="55"/>
    </row>
    <row r="124" spans="2:5" x14ac:dyDescent="0.25">
      <c r="B124" s="4" t="s">
        <v>116</v>
      </c>
      <c r="C124" s="31" t="s">
        <v>87</v>
      </c>
      <c r="D124" s="2" t="s">
        <v>115</v>
      </c>
      <c r="E124" s="5" t="s">
        <v>120</v>
      </c>
    </row>
    <row r="125" spans="2:5" x14ac:dyDescent="0.25">
      <c r="B125" s="5">
        <v>4</v>
      </c>
      <c r="C125" s="3" t="s">
        <v>106</v>
      </c>
      <c r="D125" s="32"/>
      <c r="E125" s="7">
        <f>D125*B125</f>
        <v>0</v>
      </c>
    </row>
    <row r="126" spans="2:5" x14ac:dyDescent="0.25">
      <c r="B126" s="5">
        <v>4</v>
      </c>
      <c r="C126" s="3" t="s">
        <v>107</v>
      </c>
      <c r="D126" s="32"/>
      <c r="E126" s="7">
        <f t="shared" ref="E126:E133" si="3">D126*B126</f>
        <v>0</v>
      </c>
    </row>
    <row r="127" spans="2:5" x14ac:dyDescent="0.25">
      <c r="B127" s="5">
        <v>10</v>
      </c>
      <c r="C127" s="3" t="s">
        <v>108</v>
      </c>
      <c r="D127" s="32"/>
      <c r="E127" s="7">
        <f t="shared" si="3"/>
        <v>0</v>
      </c>
    </row>
    <row r="128" spans="2:5" x14ac:dyDescent="0.25">
      <c r="B128" s="5">
        <v>1</v>
      </c>
      <c r="C128" s="3" t="s">
        <v>109</v>
      </c>
      <c r="D128" s="37"/>
      <c r="E128" s="7">
        <f t="shared" si="3"/>
        <v>0</v>
      </c>
    </row>
    <row r="129" spans="2:5" x14ac:dyDescent="0.25">
      <c r="B129" s="5">
        <v>2</v>
      </c>
      <c r="C129" s="3" t="s">
        <v>110</v>
      </c>
      <c r="D129" s="37"/>
      <c r="E129" s="7">
        <f t="shared" si="3"/>
        <v>0</v>
      </c>
    </row>
    <row r="130" spans="2:5" x14ac:dyDescent="0.25">
      <c r="B130" s="5">
        <v>2</v>
      </c>
      <c r="C130" s="66" t="s">
        <v>137</v>
      </c>
      <c r="D130" s="37"/>
      <c r="E130" s="7">
        <f t="shared" si="3"/>
        <v>0</v>
      </c>
    </row>
    <row r="131" spans="2:5" x14ac:dyDescent="0.25">
      <c r="B131" s="5">
        <v>2</v>
      </c>
      <c r="C131" s="66" t="s">
        <v>138</v>
      </c>
      <c r="D131" s="37"/>
      <c r="E131" s="7">
        <f t="shared" si="3"/>
        <v>0</v>
      </c>
    </row>
    <row r="132" spans="2:5" x14ac:dyDescent="0.25">
      <c r="B132" s="5">
        <v>1</v>
      </c>
      <c r="C132" s="3" t="s">
        <v>155</v>
      </c>
      <c r="D132" s="37"/>
      <c r="E132" s="7">
        <f>D132*B132</f>
        <v>0</v>
      </c>
    </row>
    <row r="133" spans="2:5" x14ac:dyDescent="0.25">
      <c r="B133" s="5">
        <v>2</v>
      </c>
      <c r="C133" s="3" t="s">
        <v>114</v>
      </c>
      <c r="D133" s="37"/>
      <c r="E133" s="7">
        <f t="shared" si="3"/>
        <v>0</v>
      </c>
    </row>
    <row r="134" spans="2:5" x14ac:dyDescent="0.25">
      <c r="B134" s="4"/>
      <c r="C134" s="90" t="s">
        <v>121</v>
      </c>
      <c r="D134" s="91"/>
      <c r="E134" s="63">
        <f>SUM(E125:E133)/12</f>
        <v>0</v>
      </c>
    </row>
  </sheetData>
  <mergeCells count="27">
    <mergeCell ref="B8:E9"/>
    <mergeCell ref="B1:C1"/>
    <mergeCell ref="B2:C4"/>
    <mergeCell ref="B5:C5"/>
    <mergeCell ref="B6:E6"/>
    <mergeCell ref="B7:C7"/>
    <mergeCell ref="B92:D92"/>
    <mergeCell ref="B11:C11"/>
    <mergeCell ref="B44:C44"/>
    <mergeCell ref="B68:C68"/>
    <mergeCell ref="B75:C75"/>
    <mergeCell ref="B85:E85"/>
    <mergeCell ref="B86:E86"/>
    <mergeCell ref="C87:D87"/>
    <mergeCell ref="C88:D88"/>
    <mergeCell ref="C89:D89"/>
    <mergeCell ref="C90:D90"/>
    <mergeCell ref="C91:D91"/>
    <mergeCell ref="C114:D114"/>
    <mergeCell ref="C123:D123"/>
    <mergeCell ref="C134:D134"/>
    <mergeCell ref="B93:D93"/>
    <mergeCell ref="B94:D94"/>
    <mergeCell ref="B96:D96"/>
    <mergeCell ref="C97:D97"/>
    <mergeCell ref="C98:D98"/>
    <mergeCell ref="C104:D104"/>
  </mergeCells>
  <pageMargins left="0.511811024" right="0.511811024" top="0.78740157499999996" bottom="0.78740157499999996" header="0.31496062000000002" footer="0.31496062000000002"/>
  <pageSetup paperSize="9" scale="64" orientation="portrait" r:id="rId1"/>
  <rowBreaks count="1" manualBreakCount="1">
    <brk id="7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7D793-0D9D-4B10-854E-28BD14EA29C2}">
  <sheetPr>
    <tabColor theme="4" tint="-0.249977111117893"/>
  </sheetPr>
  <dimension ref="B1:L131"/>
  <sheetViews>
    <sheetView view="pageBreakPreview" topLeftCell="A116" zoomScale="60" zoomScaleNormal="100" workbookViewId="0">
      <selection activeCell="E20" sqref="E20"/>
    </sheetView>
  </sheetViews>
  <sheetFormatPr defaultRowHeight="15" x14ac:dyDescent="0.25"/>
  <cols>
    <col min="1" max="1" width="14.140625" customWidth="1"/>
    <col min="2" max="2" width="7.42578125" customWidth="1"/>
    <col min="3" max="3" width="50" customWidth="1"/>
    <col min="4" max="4" width="17.42578125" customWidth="1"/>
    <col min="5" max="5" width="37.140625" customWidth="1"/>
    <col min="6" max="6" width="6.5703125" customWidth="1"/>
    <col min="7" max="7" width="10.42578125" customWidth="1"/>
    <col min="8" max="9" width="7.5703125" customWidth="1"/>
    <col min="11" max="1026" width="8.7109375" customWidth="1"/>
  </cols>
  <sheetData>
    <row r="1" spans="2:12" x14ac:dyDescent="0.25">
      <c r="B1" s="110" t="s">
        <v>0</v>
      </c>
      <c r="C1" s="110"/>
      <c r="D1" s="70" t="s">
        <v>1</v>
      </c>
      <c r="E1" s="71" t="s">
        <v>2</v>
      </c>
    </row>
    <row r="2" spans="2:12" x14ac:dyDescent="0.25">
      <c r="B2" s="111" t="s">
        <v>130</v>
      </c>
      <c r="C2" s="112"/>
      <c r="D2" s="72"/>
      <c r="E2" s="73">
        <v>44</v>
      </c>
    </row>
    <row r="3" spans="2:12" x14ac:dyDescent="0.25">
      <c r="B3" s="113"/>
      <c r="C3" s="114"/>
      <c r="D3" s="72">
        <f>D2*E3/E2</f>
        <v>0</v>
      </c>
      <c r="E3" s="73">
        <v>44</v>
      </c>
    </row>
    <row r="4" spans="2:12" ht="5.25" customHeight="1" x14ac:dyDescent="0.25">
      <c r="B4" s="115"/>
      <c r="C4" s="116"/>
      <c r="D4" s="74"/>
      <c r="E4" s="74"/>
    </row>
    <row r="5" spans="2:12" x14ac:dyDescent="0.25">
      <c r="B5" s="110" t="s">
        <v>97</v>
      </c>
      <c r="C5" s="110"/>
      <c r="D5" s="74"/>
      <c r="E5" s="74"/>
      <c r="J5" s="52"/>
    </row>
    <row r="6" spans="2:12" ht="28.5" customHeight="1" x14ac:dyDescent="0.25">
      <c r="B6" s="117" t="s">
        <v>166</v>
      </c>
      <c r="C6" s="118"/>
      <c r="D6" s="118"/>
      <c r="E6" s="119"/>
    </row>
    <row r="7" spans="2:12" ht="42" customHeight="1" x14ac:dyDescent="0.25">
      <c r="B7" s="120" t="s">
        <v>3</v>
      </c>
      <c r="C7" s="121"/>
      <c r="D7" s="54" t="s">
        <v>98</v>
      </c>
      <c r="E7" s="54" t="s">
        <v>117</v>
      </c>
    </row>
    <row r="8" spans="2:12" x14ac:dyDescent="0.25">
      <c r="B8" s="104" t="s">
        <v>4</v>
      </c>
      <c r="C8" s="105"/>
      <c r="D8" s="105"/>
      <c r="E8" s="106"/>
    </row>
    <row r="9" spans="2:12" ht="5.25" customHeight="1" x14ac:dyDescent="0.25">
      <c r="B9" s="107"/>
      <c r="C9" s="108"/>
      <c r="D9" s="108"/>
      <c r="E9" s="109"/>
    </row>
    <row r="10" spans="2:12" x14ac:dyDescent="0.25">
      <c r="B10" s="38" t="s">
        <v>5</v>
      </c>
      <c r="C10" s="38"/>
      <c r="D10" s="38"/>
      <c r="E10" s="38"/>
    </row>
    <row r="11" spans="2:12" x14ac:dyDescent="0.25">
      <c r="B11" s="97" t="s">
        <v>6</v>
      </c>
      <c r="C11" s="98"/>
      <c r="D11" s="49" t="s">
        <v>7</v>
      </c>
      <c r="E11" s="50" t="s">
        <v>8</v>
      </c>
      <c r="L11" s="6"/>
    </row>
    <row r="12" spans="2:12" x14ac:dyDescent="0.25">
      <c r="B12" s="4" t="s">
        <v>9</v>
      </c>
      <c r="C12" s="4" t="s">
        <v>125</v>
      </c>
      <c r="D12" s="4"/>
      <c r="E12" s="7">
        <f>D3</f>
        <v>0</v>
      </c>
    </row>
    <row r="13" spans="2:12" x14ac:dyDescent="0.25">
      <c r="B13" s="4"/>
      <c r="C13" s="4"/>
      <c r="D13" s="8"/>
      <c r="E13" s="7"/>
    </row>
    <row r="14" spans="2:12" ht="12.75" customHeight="1" x14ac:dyDescent="0.25">
      <c r="B14" s="4"/>
      <c r="C14" s="4"/>
      <c r="D14" s="8"/>
      <c r="E14" s="7"/>
    </row>
    <row r="15" spans="2:12" ht="13.5" customHeight="1" x14ac:dyDescent="0.25">
      <c r="B15" s="4"/>
      <c r="C15" s="4"/>
      <c r="D15" s="4"/>
      <c r="E15" s="7"/>
    </row>
    <row r="16" spans="2:12" x14ac:dyDescent="0.25">
      <c r="B16" s="9"/>
      <c r="C16" s="51" t="s">
        <v>11</v>
      </c>
      <c r="D16" s="9"/>
      <c r="E16" s="10">
        <f>E12+E13+E14+E15</f>
        <v>0</v>
      </c>
    </row>
    <row r="17" spans="2:7" x14ac:dyDescent="0.25">
      <c r="B17" s="11"/>
      <c r="C17" s="11"/>
      <c r="D17" s="11"/>
      <c r="E17" s="11"/>
    </row>
    <row r="18" spans="2:7" x14ac:dyDescent="0.25">
      <c r="B18" s="38" t="s">
        <v>12</v>
      </c>
      <c r="C18" s="38"/>
      <c r="D18" s="38"/>
      <c r="E18" s="38"/>
    </row>
    <row r="19" spans="2:7" x14ac:dyDescent="0.25">
      <c r="B19" s="39" t="s">
        <v>13</v>
      </c>
      <c r="C19" s="39"/>
      <c r="D19" s="40" t="s">
        <v>7</v>
      </c>
      <c r="E19" s="39" t="s">
        <v>14</v>
      </c>
    </row>
    <row r="20" spans="2:7" x14ac:dyDescent="0.25">
      <c r="B20" s="4" t="s">
        <v>9</v>
      </c>
      <c r="C20" s="4" t="s">
        <v>15</v>
      </c>
      <c r="D20" s="8">
        <v>8.3299999999999999E-2</v>
      </c>
      <c r="E20" s="7">
        <f>$E$16*D20</f>
        <v>0</v>
      </c>
    </row>
    <row r="21" spans="2:7" x14ac:dyDescent="0.25">
      <c r="B21" s="4" t="s">
        <v>10</v>
      </c>
      <c r="C21" s="4" t="s">
        <v>16</v>
      </c>
      <c r="D21" s="8">
        <v>2.7799999999999998E-2</v>
      </c>
      <c r="E21" s="7">
        <f>$E$16*D21</f>
        <v>0</v>
      </c>
      <c r="F21" s="128"/>
      <c r="G21" s="128"/>
    </row>
    <row r="22" spans="2:7" x14ac:dyDescent="0.25">
      <c r="B22" s="4" t="s">
        <v>22</v>
      </c>
      <c r="C22" s="4" t="s">
        <v>160</v>
      </c>
      <c r="D22" s="8" t="e">
        <f>E22/E16</f>
        <v>#DIV/0!</v>
      </c>
      <c r="E22" s="7">
        <f>(E20+E21)*(0.08)</f>
        <v>0</v>
      </c>
      <c r="F22" s="128"/>
      <c r="G22" s="128"/>
    </row>
    <row r="23" spans="2:7" x14ac:dyDescent="0.25">
      <c r="B23" s="4" t="s">
        <v>24</v>
      </c>
      <c r="C23" s="4" t="s">
        <v>161</v>
      </c>
      <c r="D23" s="8" t="e">
        <f>E23/E16</f>
        <v>#DIV/0!</v>
      </c>
      <c r="E23" s="7">
        <f>(E20+E21)*0.29</f>
        <v>0</v>
      </c>
      <c r="F23" s="128"/>
      <c r="G23" s="128"/>
    </row>
    <row r="24" spans="2:7" x14ac:dyDescent="0.25">
      <c r="B24" s="12"/>
      <c r="C24" s="12" t="s">
        <v>17</v>
      </c>
      <c r="D24" s="13" t="e">
        <f>SUM(D20:D23)</f>
        <v>#DIV/0!</v>
      </c>
      <c r="E24" s="14" t="e">
        <f>E16*D24</f>
        <v>#DIV/0!</v>
      </c>
      <c r="F24" s="130"/>
      <c r="G24" s="136"/>
    </row>
    <row r="25" spans="2:7" x14ac:dyDescent="0.25">
      <c r="B25" s="39" t="s">
        <v>18</v>
      </c>
      <c r="C25" s="39"/>
      <c r="D25" s="40" t="s">
        <v>7</v>
      </c>
      <c r="E25" s="39" t="s">
        <v>19</v>
      </c>
      <c r="F25" s="128"/>
      <c r="G25" s="128"/>
    </row>
    <row r="26" spans="2:7" x14ac:dyDescent="0.25">
      <c r="B26" s="4" t="s">
        <v>9</v>
      </c>
      <c r="C26" s="4" t="s">
        <v>20</v>
      </c>
      <c r="D26" s="15">
        <v>0.2</v>
      </c>
      <c r="E26" s="7">
        <f t="shared" ref="E26:E34" si="0">$E$16*D26</f>
        <v>0</v>
      </c>
    </row>
    <row r="27" spans="2:7" x14ac:dyDescent="0.25">
      <c r="B27" s="4" t="s">
        <v>10</v>
      </c>
      <c r="C27" s="4" t="s">
        <v>21</v>
      </c>
      <c r="D27" s="8">
        <v>2.5000000000000001E-2</v>
      </c>
      <c r="E27" s="7">
        <f t="shared" si="0"/>
        <v>0</v>
      </c>
    </row>
    <row r="28" spans="2:7" x14ac:dyDescent="0.25">
      <c r="B28" s="4" t="s">
        <v>22</v>
      </c>
      <c r="C28" s="4" t="s">
        <v>23</v>
      </c>
      <c r="D28" s="15">
        <v>0.03</v>
      </c>
      <c r="E28" s="7">
        <f t="shared" si="0"/>
        <v>0</v>
      </c>
    </row>
    <row r="29" spans="2:7" x14ac:dyDescent="0.25">
      <c r="B29" s="4" t="s">
        <v>24</v>
      </c>
      <c r="C29" s="4" t="s">
        <v>25</v>
      </c>
      <c r="D29" s="8">
        <v>1.4999999999999999E-2</v>
      </c>
      <c r="E29" s="7">
        <f t="shared" si="0"/>
        <v>0</v>
      </c>
      <c r="G29" s="6"/>
    </row>
    <row r="30" spans="2:7" x14ac:dyDescent="0.25">
      <c r="B30" s="4" t="s">
        <v>26</v>
      </c>
      <c r="C30" s="4" t="s">
        <v>27</v>
      </c>
      <c r="D30" s="15">
        <v>0.01</v>
      </c>
      <c r="E30" s="7">
        <f t="shared" si="0"/>
        <v>0</v>
      </c>
    </row>
    <row r="31" spans="2:7" x14ac:dyDescent="0.25">
      <c r="B31" s="4" t="s">
        <v>28</v>
      </c>
      <c r="C31" s="4" t="s">
        <v>29</v>
      </c>
      <c r="D31" s="8">
        <v>6.0000000000000001E-3</v>
      </c>
      <c r="E31" s="7">
        <f t="shared" si="0"/>
        <v>0</v>
      </c>
    </row>
    <row r="32" spans="2:7" x14ac:dyDescent="0.25">
      <c r="B32" s="4" t="s">
        <v>30</v>
      </c>
      <c r="C32" s="4" t="s">
        <v>31</v>
      </c>
      <c r="D32" s="8">
        <v>2E-3</v>
      </c>
      <c r="E32" s="7">
        <f t="shared" si="0"/>
        <v>0</v>
      </c>
    </row>
    <row r="33" spans="2:5" x14ac:dyDescent="0.25">
      <c r="B33" s="4" t="s">
        <v>32</v>
      </c>
      <c r="C33" s="4" t="s">
        <v>33</v>
      </c>
      <c r="D33" s="15">
        <v>0.08</v>
      </c>
      <c r="E33" s="7">
        <f t="shared" si="0"/>
        <v>0</v>
      </c>
    </row>
    <row r="34" spans="2:5" x14ac:dyDescent="0.25">
      <c r="B34" s="12"/>
      <c r="C34" s="12" t="s">
        <v>34</v>
      </c>
      <c r="D34" s="16">
        <f>SUM(D26:D33)</f>
        <v>0.36800000000000005</v>
      </c>
      <c r="E34" s="14">
        <f t="shared" si="0"/>
        <v>0</v>
      </c>
    </row>
    <row r="35" spans="2:5" x14ac:dyDescent="0.25">
      <c r="B35" s="39" t="s">
        <v>35</v>
      </c>
      <c r="C35" s="39"/>
      <c r="D35" s="39"/>
      <c r="E35" s="39"/>
    </row>
    <row r="36" spans="2:5" x14ac:dyDescent="0.25">
      <c r="B36" s="4" t="s">
        <v>9</v>
      </c>
      <c r="C36" s="4" t="s">
        <v>36</v>
      </c>
      <c r="D36" s="4"/>
      <c r="E36" s="7">
        <f>D110</f>
        <v>165</v>
      </c>
    </row>
    <row r="37" spans="2:5" x14ac:dyDescent="0.25">
      <c r="B37" s="11" t="s">
        <v>10</v>
      </c>
      <c r="C37" s="11" t="s">
        <v>37</v>
      </c>
      <c r="D37" s="4"/>
      <c r="E37" s="7">
        <f>D120</f>
        <v>0</v>
      </c>
    </row>
    <row r="38" spans="2:5" x14ac:dyDescent="0.25">
      <c r="B38" s="11" t="s">
        <v>22</v>
      </c>
      <c r="C38" s="88" t="s">
        <v>162</v>
      </c>
      <c r="D38" s="4"/>
      <c r="E38" s="7">
        <v>52.62</v>
      </c>
    </row>
    <row r="39" spans="2:5" x14ac:dyDescent="0.25">
      <c r="B39" s="11" t="s">
        <v>24</v>
      </c>
      <c r="C39" s="11" t="s">
        <v>163</v>
      </c>
      <c r="D39" s="4"/>
      <c r="E39" s="7">
        <v>13.73</v>
      </c>
    </row>
    <row r="40" spans="2:5" x14ac:dyDescent="0.25">
      <c r="B40" s="11" t="s">
        <v>28</v>
      </c>
      <c r="C40" s="11" t="s">
        <v>105</v>
      </c>
      <c r="D40" s="4"/>
      <c r="E40" s="7">
        <v>0</v>
      </c>
    </row>
    <row r="41" spans="2:5" x14ac:dyDescent="0.25">
      <c r="B41" s="12"/>
      <c r="C41" s="12" t="s">
        <v>38</v>
      </c>
      <c r="D41" s="12"/>
      <c r="E41" s="14">
        <f>E36+E37+E38+E39++E40</f>
        <v>231.35</v>
      </c>
    </row>
    <row r="42" spans="2:5" x14ac:dyDescent="0.25">
      <c r="B42" s="9"/>
      <c r="C42" s="9" t="s">
        <v>39</v>
      </c>
      <c r="D42" s="9"/>
      <c r="E42" s="10" t="e">
        <f>E24+E34+E41</f>
        <v>#DIV/0!</v>
      </c>
    </row>
    <row r="43" spans="2:5" x14ac:dyDescent="0.25">
      <c r="B43" s="38" t="s">
        <v>40</v>
      </c>
      <c r="C43" s="38"/>
      <c r="D43" s="38"/>
      <c r="E43" s="38"/>
    </row>
    <row r="44" spans="2:5" x14ac:dyDescent="0.25">
      <c r="B44" s="99" t="s">
        <v>41</v>
      </c>
      <c r="C44" s="100"/>
      <c r="D44" s="5" t="s">
        <v>7</v>
      </c>
      <c r="E44" s="4" t="s">
        <v>42</v>
      </c>
    </row>
    <row r="45" spans="2:5" x14ac:dyDescent="0.25">
      <c r="B45" s="4" t="s">
        <v>9</v>
      </c>
      <c r="C45" s="4" t="s">
        <v>43</v>
      </c>
      <c r="D45" s="8">
        <v>4.1999999999999997E-3</v>
      </c>
      <c r="E45" s="7">
        <f t="shared" ref="E45:E51" si="1">$E$16*D45</f>
        <v>0</v>
      </c>
    </row>
    <row r="46" spans="2:5" x14ac:dyDescent="0.25">
      <c r="B46" s="4" t="s">
        <v>10</v>
      </c>
      <c r="C46" s="4" t="s">
        <v>44</v>
      </c>
      <c r="D46" s="8">
        <v>2.9999999999999997E-4</v>
      </c>
      <c r="E46" s="7">
        <f t="shared" si="1"/>
        <v>0</v>
      </c>
    </row>
    <row r="47" spans="2:5" x14ac:dyDescent="0.25">
      <c r="B47" s="4" t="s">
        <v>22</v>
      </c>
      <c r="C47" s="4" t="s">
        <v>45</v>
      </c>
      <c r="D47" s="8">
        <v>3.44E-2</v>
      </c>
      <c r="E47" s="7">
        <f t="shared" si="1"/>
        <v>0</v>
      </c>
    </row>
    <row r="48" spans="2:5" x14ac:dyDescent="0.25">
      <c r="B48" s="4" t="s">
        <v>24</v>
      </c>
      <c r="C48" s="4" t="s">
        <v>46</v>
      </c>
      <c r="D48" s="8">
        <v>1.9400000000000001E-2</v>
      </c>
      <c r="E48" s="7">
        <f t="shared" si="1"/>
        <v>0</v>
      </c>
    </row>
    <row r="49" spans="2:8" x14ac:dyDescent="0.25">
      <c r="B49" s="4" t="s">
        <v>26</v>
      </c>
      <c r="C49" s="4" t="s">
        <v>47</v>
      </c>
      <c r="D49" s="8">
        <v>7.1999999999999998E-3</v>
      </c>
      <c r="E49" s="7">
        <f t="shared" si="1"/>
        <v>0</v>
      </c>
      <c r="F49" s="128"/>
      <c r="G49" s="128"/>
      <c r="H49" s="128"/>
    </row>
    <row r="50" spans="2:8" x14ac:dyDescent="0.25">
      <c r="B50" s="4" t="s">
        <v>28</v>
      </c>
      <c r="C50" s="4" t="s">
        <v>48</v>
      </c>
      <c r="D50" s="8">
        <v>6.2E-4</v>
      </c>
      <c r="E50" s="7">
        <f t="shared" si="1"/>
        <v>0</v>
      </c>
      <c r="F50" s="128"/>
      <c r="G50" s="128"/>
      <c r="H50" s="128"/>
    </row>
    <row r="51" spans="2:8" x14ac:dyDescent="0.25">
      <c r="B51" s="41"/>
      <c r="C51" s="41" t="s">
        <v>49</v>
      </c>
      <c r="D51" s="42">
        <f>SUM(D45:D50)*100%</f>
        <v>6.6119999999999998E-2</v>
      </c>
      <c r="E51" s="10">
        <f t="shared" si="1"/>
        <v>0</v>
      </c>
      <c r="F51" s="130"/>
      <c r="G51" s="136"/>
      <c r="H51" s="128"/>
    </row>
    <row r="52" spans="2:8" x14ac:dyDescent="0.25">
      <c r="B52" s="4"/>
      <c r="C52" s="4"/>
      <c r="D52" s="4"/>
      <c r="E52" s="4"/>
      <c r="F52" s="128"/>
      <c r="G52" s="129"/>
      <c r="H52" s="128"/>
    </row>
    <row r="53" spans="2:8" x14ac:dyDescent="0.25">
      <c r="B53" s="38" t="s">
        <v>50</v>
      </c>
      <c r="C53" s="38"/>
      <c r="D53" s="38"/>
      <c r="E53" s="38"/>
      <c r="F53" s="128"/>
      <c r="G53" s="128"/>
      <c r="H53" s="128"/>
    </row>
    <row r="54" spans="2:8" x14ac:dyDescent="0.25">
      <c r="B54" s="4" t="s">
        <v>51</v>
      </c>
      <c r="C54" s="4"/>
      <c r="D54" s="5" t="s">
        <v>7</v>
      </c>
      <c r="E54" s="4" t="s">
        <v>42</v>
      </c>
    </row>
    <row r="55" spans="2:8" x14ac:dyDescent="0.25">
      <c r="B55" s="4" t="s">
        <v>9</v>
      </c>
      <c r="C55" s="4" t="s">
        <v>52</v>
      </c>
      <c r="D55" s="8">
        <v>8.3299999999999999E-2</v>
      </c>
      <c r="E55" s="7">
        <f t="shared" ref="E55:E65" si="2">$E$16*D55</f>
        <v>0</v>
      </c>
    </row>
    <row r="56" spans="2:8" ht="12" customHeight="1" x14ac:dyDescent="0.25">
      <c r="B56" s="4" t="s">
        <v>10</v>
      </c>
      <c r="C56" s="4" t="s">
        <v>53</v>
      </c>
      <c r="D56" s="8">
        <v>2.8E-3</v>
      </c>
      <c r="E56" s="7">
        <f t="shared" si="2"/>
        <v>0</v>
      </c>
    </row>
    <row r="57" spans="2:8" x14ac:dyDescent="0.25">
      <c r="B57" s="4" t="s">
        <v>22</v>
      </c>
      <c r="C57" s="4" t="s">
        <v>54</v>
      </c>
      <c r="D57" s="8">
        <v>2.0000000000000001E-4</v>
      </c>
      <c r="E57" s="7">
        <f t="shared" si="2"/>
        <v>0</v>
      </c>
    </row>
    <row r="58" spans="2:8" x14ac:dyDescent="0.25">
      <c r="B58" s="4" t="s">
        <v>24</v>
      </c>
      <c r="C58" s="4" t="s">
        <v>55</v>
      </c>
      <c r="D58" s="8">
        <v>6.9999999999999999E-4</v>
      </c>
      <c r="E58" s="7">
        <f t="shared" si="2"/>
        <v>0</v>
      </c>
    </row>
    <row r="59" spans="2:8" x14ac:dyDescent="0.25">
      <c r="B59" s="4" t="s">
        <v>26</v>
      </c>
      <c r="C59" s="4" t="s">
        <v>56</v>
      </c>
      <c r="D59" s="8">
        <v>2.8999999999999998E-3</v>
      </c>
      <c r="E59" s="7">
        <f t="shared" si="2"/>
        <v>0</v>
      </c>
    </row>
    <row r="60" spans="2:8" x14ac:dyDescent="0.25">
      <c r="B60" s="4" t="s">
        <v>28</v>
      </c>
      <c r="C60" s="4" t="s">
        <v>57</v>
      </c>
      <c r="D60" s="8">
        <v>1.3899999999999999E-2</v>
      </c>
      <c r="E60" s="7">
        <f t="shared" si="2"/>
        <v>0</v>
      </c>
    </row>
    <row r="61" spans="2:8" x14ac:dyDescent="0.25">
      <c r="B61" s="18" t="s">
        <v>58</v>
      </c>
      <c r="C61" s="12"/>
      <c r="D61" s="13">
        <f>D55+D56+D57+D58+D59+D60</f>
        <v>0.1038</v>
      </c>
      <c r="E61" s="14">
        <f t="shared" si="2"/>
        <v>0</v>
      </c>
    </row>
    <row r="62" spans="2:8" x14ac:dyDescent="0.25">
      <c r="B62" s="4" t="s">
        <v>59</v>
      </c>
      <c r="C62" s="19" t="s">
        <v>60</v>
      </c>
      <c r="D62" s="8">
        <v>1.9599999999999999E-2</v>
      </c>
      <c r="E62" s="7">
        <f t="shared" si="2"/>
        <v>0</v>
      </c>
    </row>
    <row r="63" spans="2:8" x14ac:dyDescent="0.25">
      <c r="B63" s="12" t="s">
        <v>61</v>
      </c>
      <c r="C63" s="12"/>
      <c r="D63" s="13">
        <f>D61+D62</f>
        <v>0.12340000000000001</v>
      </c>
      <c r="E63" s="14">
        <f t="shared" si="2"/>
        <v>0</v>
      </c>
      <c r="G63" s="6"/>
    </row>
    <row r="64" spans="2:8" x14ac:dyDescent="0.25">
      <c r="B64" s="4" t="s">
        <v>62</v>
      </c>
      <c r="C64" s="4" t="s">
        <v>63</v>
      </c>
      <c r="D64" s="8">
        <v>4.5400000000000003E-2</v>
      </c>
      <c r="E64" s="7">
        <f t="shared" si="2"/>
        <v>0</v>
      </c>
      <c r="F64" s="128"/>
      <c r="G64" s="128"/>
    </row>
    <row r="65" spans="2:10" x14ac:dyDescent="0.25">
      <c r="B65" s="12" t="s">
        <v>64</v>
      </c>
      <c r="C65" s="12"/>
      <c r="D65" s="13">
        <f>D63+D64</f>
        <v>0.16880000000000001</v>
      </c>
      <c r="E65" s="14">
        <f t="shared" si="2"/>
        <v>0</v>
      </c>
      <c r="F65" s="128"/>
      <c r="G65" s="128"/>
    </row>
    <row r="66" spans="2:10" x14ac:dyDescent="0.25">
      <c r="B66" s="43"/>
      <c r="C66" s="43" t="s">
        <v>96</v>
      </c>
      <c r="D66" s="44">
        <f>D65</f>
        <v>0.16880000000000001</v>
      </c>
      <c r="E66" s="45">
        <f>E65</f>
        <v>0</v>
      </c>
      <c r="F66" s="130"/>
      <c r="G66" s="136"/>
    </row>
    <row r="67" spans="2:10" x14ac:dyDescent="0.25">
      <c r="B67" s="38" t="s">
        <v>65</v>
      </c>
      <c r="C67" s="38"/>
      <c r="D67" s="38"/>
      <c r="E67" s="38"/>
      <c r="F67" s="128"/>
      <c r="G67" s="128"/>
    </row>
    <row r="68" spans="2:10" x14ac:dyDescent="0.25">
      <c r="B68" s="99" t="s">
        <v>101</v>
      </c>
      <c r="C68" s="100"/>
      <c r="D68" s="4"/>
      <c r="E68" s="4" t="s">
        <v>42</v>
      </c>
    </row>
    <row r="69" spans="2:10" x14ac:dyDescent="0.25">
      <c r="B69" s="4" t="s">
        <v>9</v>
      </c>
      <c r="C69" s="4" t="s">
        <v>99</v>
      </c>
      <c r="D69" s="4"/>
      <c r="E69" s="7">
        <f>E131</f>
        <v>0</v>
      </c>
    </row>
    <row r="70" spans="2:10" x14ac:dyDescent="0.25">
      <c r="B70" s="4"/>
      <c r="C70" s="4"/>
      <c r="D70" s="4"/>
      <c r="E70" s="7"/>
    </row>
    <row r="71" spans="2:10" x14ac:dyDescent="0.25">
      <c r="B71" s="4"/>
      <c r="C71" s="4"/>
      <c r="D71" s="4"/>
      <c r="E71" s="7"/>
    </row>
    <row r="72" spans="2:10" x14ac:dyDescent="0.25">
      <c r="B72" s="46"/>
      <c r="C72" s="46" t="s">
        <v>66</v>
      </c>
      <c r="D72" s="41"/>
      <c r="E72" s="47">
        <f>E69+E70+E71</f>
        <v>0</v>
      </c>
    </row>
    <row r="73" spans="2:10" x14ac:dyDescent="0.25">
      <c r="B73" s="20"/>
      <c r="C73" s="20"/>
      <c r="D73" s="4"/>
      <c r="E73" s="4"/>
    </row>
    <row r="74" spans="2:10" x14ac:dyDescent="0.25">
      <c r="B74" s="38"/>
      <c r="C74" s="38" t="s">
        <v>67</v>
      </c>
      <c r="D74" s="38"/>
      <c r="E74" s="38"/>
    </row>
    <row r="75" spans="2:10" x14ac:dyDescent="0.25">
      <c r="B75" s="99" t="s">
        <v>68</v>
      </c>
      <c r="C75" s="100"/>
      <c r="D75" s="5" t="s">
        <v>7</v>
      </c>
      <c r="E75" s="4" t="s">
        <v>42</v>
      </c>
    </row>
    <row r="76" spans="2:10" x14ac:dyDescent="0.25">
      <c r="B76" s="4" t="s">
        <v>9</v>
      </c>
      <c r="C76" s="4" t="s">
        <v>69</v>
      </c>
      <c r="D76" s="8">
        <v>0.05</v>
      </c>
      <c r="E76" s="7" t="e">
        <f>E92*D76</f>
        <v>#DIV/0!</v>
      </c>
      <c r="F76" s="17"/>
      <c r="G76" s="6"/>
      <c r="J76" s="17"/>
    </row>
    <row r="77" spans="2:10" x14ac:dyDescent="0.25">
      <c r="B77" s="4" t="s">
        <v>10</v>
      </c>
      <c r="C77" s="4" t="s">
        <v>70</v>
      </c>
      <c r="D77" s="8">
        <v>0.05</v>
      </c>
      <c r="E77" s="7" t="e">
        <f>E93*D77</f>
        <v>#DIV/0!</v>
      </c>
    </row>
    <row r="78" spans="2:10" x14ac:dyDescent="0.25">
      <c r="B78" s="21" t="s">
        <v>22</v>
      </c>
      <c r="C78" s="21" t="s">
        <v>71</v>
      </c>
      <c r="D78" s="21"/>
      <c r="E78" s="22"/>
    </row>
    <row r="79" spans="2:10" x14ac:dyDescent="0.25">
      <c r="B79" s="4" t="s">
        <v>72</v>
      </c>
      <c r="C79" s="4" t="s">
        <v>73</v>
      </c>
      <c r="D79" s="8">
        <v>1.6500000000000001E-2</v>
      </c>
      <c r="E79" s="7" t="e">
        <f>D79*$E$83</f>
        <v>#DIV/0!</v>
      </c>
    </row>
    <row r="80" spans="2:10" x14ac:dyDescent="0.25">
      <c r="B80" s="4" t="s">
        <v>74</v>
      </c>
      <c r="C80" s="4" t="s">
        <v>75</v>
      </c>
      <c r="D80" s="8">
        <v>7.5999999999999998E-2</v>
      </c>
      <c r="E80" s="7" t="e">
        <f>D80*$E$83</f>
        <v>#DIV/0!</v>
      </c>
    </row>
    <row r="81" spans="2:10" x14ac:dyDescent="0.25">
      <c r="B81" s="4" t="s">
        <v>76</v>
      </c>
      <c r="C81" s="4" t="s">
        <v>77</v>
      </c>
      <c r="D81" s="15">
        <v>0.05</v>
      </c>
      <c r="E81" s="7" t="e">
        <f>D81*$E$83</f>
        <v>#DIV/0!</v>
      </c>
    </row>
    <row r="82" spans="2:10" x14ac:dyDescent="0.25">
      <c r="B82" s="4"/>
      <c r="C82" s="50" t="s">
        <v>78</v>
      </c>
      <c r="D82" s="8">
        <f>SUM(D79+D80+D81)</f>
        <v>0.14250000000000002</v>
      </c>
      <c r="E82" s="7" t="e">
        <f>D82*$E$83</f>
        <v>#DIV/0!</v>
      </c>
      <c r="F82" s="128"/>
      <c r="G82" s="129"/>
      <c r="H82" s="128"/>
    </row>
    <row r="83" spans="2:10" x14ac:dyDescent="0.25">
      <c r="B83" s="4"/>
      <c r="C83" s="4"/>
      <c r="D83" s="4"/>
      <c r="E83" s="23" t="e">
        <f>($E$94)/((100-14.25)/100)</f>
        <v>#DIV/0!</v>
      </c>
      <c r="F83" s="130"/>
      <c r="G83" s="137"/>
      <c r="H83" s="132"/>
    </row>
    <row r="84" spans="2:10" x14ac:dyDescent="0.25">
      <c r="B84" s="4"/>
      <c r="C84" s="4"/>
      <c r="D84" s="4"/>
      <c r="E84" s="24"/>
      <c r="F84" s="130"/>
      <c r="G84" s="128"/>
      <c r="H84" s="128"/>
    </row>
    <row r="85" spans="2:10" x14ac:dyDescent="0.25">
      <c r="B85" s="101" t="s">
        <v>79</v>
      </c>
      <c r="C85" s="101"/>
      <c r="D85" s="101"/>
      <c r="E85" s="101"/>
      <c r="F85" s="130"/>
      <c r="G85" s="128"/>
      <c r="H85" s="128"/>
    </row>
    <row r="86" spans="2:10" x14ac:dyDescent="0.25">
      <c r="B86" s="102" t="s">
        <v>80</v>
      </c>
      <c r="C86" s="102"/>
      <c r="D86" s="102"/>
      <c r="E86" s="102"/>
      <c r="F86" s="133"/>
      <c r="G86" s="133"/>
      <c r="H86" s="133"/>
      <c r="I86" s="25"/>
      <c r="J86" s="25"/>
    </row>
    <row r="87" spans="2:10" x14ac:dyDescent="0.25">
      <c r="B87" s="5" t="s">
        <v>9</v>
      </c>
      <c r="C87" s="92" t="s">
        <v>5</v>
      </c>
      <c r="D87" s="92"/>
      <c r="E87" s="26">
        <f>E16</f>
        <v>0</v>
      </c>
      <c r="F87" s="27"/>
      <c r="G87" s="27"/>
      <c r="H87" s="27"/>
      <c r="I87" s="27"/>
      <c r="J87" s="28"/>
    </row>
    <row r="88" spans="2:10" x14ac:dyDescent="0.25">
      <c r="B88" s="5" t="s">
        <v>10</v>
      </c>
      <c r="C88" s="92" t="s">
        <v>12</v>
      </c>
      <c r="D88" s="92"/>
      <c r="E88" s="26" t="e">
        <f>E42</f>
        <v>#DIV/0!</v>
      </c>
      <c r="F88" s="27"/>
      <c r="G88" s="27"/>
      <c r="H88" s="27"/>
      <c r="I88" s="27"/>
      <c r="J88" s="28"/>
    </row>
    <row r="89" spans="2:10" x14ac:dyDescent="0.25">
      <c r="B89" s="5" t="s">
        <v>22</v>
      </c>
      <c r="C89" s="103" t="s">
        <v>40</v>
      </c>
      <c r="D89" s="103"/>
      <c r="E89" s="26">
        <f>E51</f>
        <v>0</v>
      </c>
      <c r="F89" s="27"/>
      <c r="G89" s="27"/>
      <c r="H89" s="27"/>
      <c r="I89" s="27"/>
      <c r="J89" s="28"/>
    </row>
    <row r="90" spans="2:10" x14ac:dyDescent="0.25">
      <c r="B90" s="5" t="s">
        <v>24</v>
      </c>
      <c r="C90" s="92" t="s">
        <v>50</v>
      </c>
      <c r="D90" s="92"/>
      <c r="E90" s="26">
        <f>E66</f>
        <v>0</v>
      </c>
      <c r="F90" s="27"/>
      <c r="G90" s="27"/>
      <c r="H90" s="27"/>
      <c r="I90" s="27"/>
      <c r="J90" s="28"/>
    </row>
    <row r="91" spans="2:10" x14ac:dyDescent="0.25">
      <c r="B91" s="5" t="s">
        <v>26</v>
      </c>
      <c r="C91" s="92" t="s">
        <v>65</v>
      </c>
      <c r="D91" s="92"/>
      <c r="E91" s="26">
        <f>E72</f>
        <v>0</v>
      </c>
      <c r="F91" s="27"/>
      <c r="G91" s="27"/>
      <c r="H91" s="27"/>
      <c r="I91" s="27"/>
      <c r="J91" s="28"/>
    </row>
    <row r="92" spans="2:10" x14ac:dyDescent="0.25">
      <c r="B92" s="92" t="s">
        <v>81</v>
      </c>
      <c r="C92" s="92"/>
      <c r="D92" s="92"/>
      <c r="E92" s="26" t="e">
        <f>E16+E42+E51+E66+E72</f>
        <v>#DIV/0!</v>
      </c>
      <c r="F92" s="27"/>
      <c r="G92" s="27"/>
      <c r="H92" s="27"/>
      <c r="I92" s="27"/>
      <c r="J92" s="28"/>
    </row>
    <row r="93" spans="2:10" x14ac:dyDescent="0.25">
      <c r="B93" s="92" t="s">
        <v>82</v>
      </c>
      <c r="C93" s="92"/>
      <c r="D93" s="92"/>
      <c r="E93" s="26" t="e">
        <f>E92+E76</f>
        <v>#DIV/0!</v>
      </c>
      <c r="F93" s="27"/>
      <c r="G93" s="27"/>
      <c r="H93" s="27"/>
      <c r="I93" s="27"/>
      <c r="J93" s="28"/>
    </row>
    <row r="94" spans="2:10" x14ac:dyDescent="0.25">
      <c r="B94" s="93" t="s">
        <v>83</v>
      </c>
      <c r="C94" s="93"/>
      <c r="D94" s="93"/>
      <c r="E94" s="48" t="e">
        <f>E93+E77</f>
        <v>#DIV/0!</v>
      </c>
      <c r="F94" s="29"/>
      <c r="G94" s="29"/>
      <c r="H94" s="29"/>
      <c r="I94" s="29"/>
      <c r="J94" s="30"/>
    </row>
    <row r="95" spans="2:10" x14ac:dyDescent="0.25">
      <c r="B95" s="5" t="s">
        <v>28</v>
      </c>
      <c r="C95" s="20" t="s">
        <v>84</v>
      </c>
      <c r="D95" s="20"/>
      <c r="E95" s="26" t="e">
        <f>E82</f>
        <v>#DIV/0!</v>
      </c>
      <c r="F95" s="27"/>
      <c r="G95" s="27"/>
      <c r="H95" s="27"/>
      <c r="I95" s="27"/>
      <c r="J95" s="28"/>
    </row>
    <row r="96" spans="2:10" x14ac:dyDescent="0.25">
      <c r="B96" s="94" t="s">
        <v>85</v>
      </c>
      <c r="C96" s="94"/>
      <c r="D96" s="94"/>
      <c r="E96" s="75" t="e">
        <f>E94+E95</f>
        <v>#DIV/0!</v>
      </c>
      <c r="F96" s="25"/>
      <c r="G96" s="25"/>
      <c r="H96" s="25"/>
      <c r="I96" s="25"/>
      <c r="J96" s="30"/>
    </row>
    <row r="97" spans="2:8" ht="15" customHeight="1" x14ac:dyDescent="0.25">
      <c r="B97" s="25"/>
      <c r="C97" s="95"/>
      <c r="D97" s="95"/>
      <c r="E97" s="25"/>
      <c r="F97" s="25"/>
      <c r="G97" s="25"/>
    </row>
    <row r="98" spans="2:8" ht="2.25" customHeight="1" x14ac:dyDescent="0.25">
      <c r="B98" s="25"/>
      <c r="C98" s="60"/>
      <c r="D98" s="60"/>
      <c r="E98" s="25"/>
      <c r="F98" s="25"/>
      <c r="G98" s="25"/>
    </row>
    <row r="99" spans="2:8" hidden="1" x14ac:dyDescent="0.25">
      <c r="B99" s="25"/>
      <c r="C99" s="56"/>
      <c r="D99" s="57"/>
      <c r="E99" s="25"/>
      <c r="F99" s="25"/>
      <c r="G99" s="25"/>
    </row>
    <row r="100" spans="2:8" hidden="1" x14ac:dyDescent="0.25">
      <c r="B100" s="25"/>
      <c r="C100" s="52"/>
      <c r="D100" s="58"/>
      <c r="E100" s="25"/>
      <c r="F100" s="25"/>
      <c r="G100" s="25"/>
    </row>
    <row r="101" spans="2:8" hidden="1" x14ac:dyDescent="0.25">
      <c r="B101" s="25"/>
      <c r="C101" s="52"/>
      <c r="D101" s="58"/>
      <c r="E101" s="25"/>
      <c r="F101" s="25"/>
      <c r="G101" s="25"/>
    </row>
    <row r="102" spans="2:8" hidden="1" x14ac:dyDescent="0.25">
      <c r="B102" s="25"/>
      <c r="C102" s="52"/>
      <c r="D102" s="59"/>
      <c r="E102" s="25"/>
      <c r="F102" s="25"/>
      <c r="G102" s="25"/>
    </row>
    <row r="103" spans="2:8" hidden="1" x14ac:dyDescent="0.25">
      <c r="B103" s="25"/>
      <c r="C103" s="25"/>
      <c r="D103" s="25"/>
      <c r="E103" s="25"/>
      <c r="F103" s="25"/>
      <c r="G103" s="25"/>
    </row>
    <row r="104" spans="2:8" x14ac:dyDescent="0.25">
      <c r="C104" s="89" t="s">
        <v>86</v>
      </c>
      <c r="D104" s="89"/>
    </row>
    <row r="105" spans="2:8" x14ac:dyDescent="0.25">
      <c r="C105" s="31" t="s">
        <v>87</v>
      </c>
      <c r="D105" s="2" t="s">
        <v>124</v>
      </c>
    </row>
    <row r="106" spans="2:8" x14ac:dyDescent="0.25">
      <c r="C106" s="1" t="s">
        <v>104</v>
      </c>
      <c r="D106" s="31">
        <v>2</v>
      </c>
    </row>
    <row r="107" spans="2:8" x14ac:dyDescent="0.25">
      <c r="C107" s="1" t="s">
        <v>102</v>
      </c>
      <c r="D107" s="32">
        <v>3.75</v>
      </c>
    </row>
    <row r="108" spans="2:8" x14ac:dyDescent="0.25">
      <c r="C108" s="1" t="s">
        <v>88</v>
      </c>
      <c r="D108" s="31">
        <v>22</v>
      </c>
      <c r="H108" s="28"/>
    </row>
    <row r="109" spans="2:8" x14ac:dyDescent="0.25">
      <c r="C109" s="1" t="s">
        <v>103</v>
      </c>
      <c r="D109" s="32">
        <f>6%*D111</f>
        <v>0</v>
      </c>
    </row>
    <row r="110" spans="2:8" x14ac:dyDescent="0.25">
      <c r="C110" s="33" t="s">
        <v>89</v>
      </c>
      <c r="D110" s="64">
        <f>(D106*D107*D108)-D109</f>
        <v>165</v>
      </c>
    </row>
    <row r="111" spans="2:8" x14ac:dyDescent="0.25">
      <c r="C111" s="33" t="s">
        <v>123</v>
      </c>
      <c r="D111" s="34">
        <f>E12</f>
        <v>0</v>
      </c>
    </row>
    <row r="114" spans="2:5" x14ac:dyDescent="0.25">
      <c r="C114" s="89" t="s">
        <v>90</v>
      </c>
      <c r="D114" s="89"/>
    </row>
    <row r="115" spans="2:5" x14ac:dyDescent="0.25">
      <c r="C115" s="31" t="s">
        <v>87</v>
      </c>
      <c r="D115" s="2" t="s">
        <v>124</v>
      </c>
    </row>
    <row r="116" spans="2:5" x14ac:dyDescent="0.25">
      <c r="C116" s="1" t="s">
        <v>164</v>
      </c>
      <c r="D116" s="32"/>
    </row>
    <row r="117" spans="2:5" x14ac:dyDescent="0.25">
      <c r="C117" s="1" t="s">
        <v>91</v>
      </c>
      <c r="D117" s="31">
        <v>22</v>
      </c>
    </row>
    <row r="118" spans="2:5" x14ac:dyDescent="0.25">
      <c r="C118" s="35" t="s">
        <v>92</v>
      </c>
      <c r="D118" s="36">
        <f>0.2*D119</f>
        <v>0</v>
      </c>
    </row>
    <row r="119" spans="2:5" x14ac:dyDescent="0.25">
      <c r="C119" s="33" t="s">
        <v>93</v>
      </c>
      <c r="D119" s="32">
        <f>D116*D117</f>
        <v>0</v>
      </c>
    </row>
    <row r="120" spans="2:5" x14ac:dyDescent="0.25">
      <c r="C120" s="4" t="s">
        <v>94</v>
      </c>
      <c r="D120" s="65">
        <f>D119-D118</f>
        <v>0</v>
      </c>
    </row>
    <row r="123" spans="2:5" x14ac:dyDescent="0.25">
      <c r="B123" s="55"/>
      <c r="C123" s="89" t="s">
        <v>122</v>
      </c>
      <c r="D123" s="89"/>
      <c r="E123" s="55"/>
    </row>
    <row r="124" spans="2:5" x14ac:dyDescent="0.25">
      <c r="B124" s="4" t="s">
        <v>116</v>
      </c>
      <c r="C124" s="31" t="s">
        <v>87</v>
      </c>
      <c r="D124" s="2" t="s">
        <v>115</v>
      </c>
      <c r="E124" s="5" t="s">
        <v>120</v>
      </c>
    </row>
    <row r="125" spans="2:5" x14ac:dyDescent="0.25">
      <c r="B125" s="5">
        <v>4</v>
      </c>
      <c r="C125" s="3" t="s">
        <v>106</v>
      </c>
      <c r="D125" s="32"/>
      <c r="E125" s="37">
        <f>D125*B125</f>
        <v>0</v>
      </c>
    </row>
    <row r="126" spans="2:5" x14ac:dyDescent="0.25">
      <c r="B126" s="5">
        <v>4</v>
      </c>
      <c r="C126" s="3" t="s">
        <v>107</v>
      </c>
      <c r="D126" s="32"/>
      <c r="E126" s="37">
        <f t="shared" ref="E126:E130" si="3">D126*B126</f>
        <v>0</v>
      </c>
    </row>
    <row r="127" spans="2:5" x14ac:dyDescent="0.25">
      <c r="B127" s="5">
        <v>10</v>
      </c>
      <c r="C127" s="3" t="s">
        <v>108</v>
      </c>
      <c r="D127" s="32"/>
      <c r="E127" s="37">
        <f t="shared" si="3"/>
        <v>0</v>
      </c>
    </row>
    <row r="128" spans="2:5" x14ac:dyDescent="0.25">
      <c r="B128" s="5">
        <v>1</v>
      </c>
      <c r="C128" s="3" t="s">
        <v>109</v>
      </c>
      <c r="D128" s="37"/>
      <c r="E128" s="37">
        <f t="shared" si="3"/>
        <v>0</v>
      </c>
    </row>
    <row r="129" spans="2:5" x14ac:dyDescent="0.25">
      <c r="B129" s="5">
        <v>2</v>
      </c>
      <c r="C129" s="3" t="s">
        <v>110</v>
      </c>
      <c r="D129" s="37"/>
      <c r="E129" s="37">
        <f t="shared" si="3"/>
        <v>0</v>
      </c>
    </row>
    <row r="130" spans="2:5" x14ac:dyDescent="0.25">
      <c r="B130" s="5">
        <v>2</v>
      </c>
      <c r="C130" s="3" t="s">
        <v>132</v>
      </c>
      <c r="D130" s="37"/>
      <c r="E130" s="37">
        <f t="shared" si="3"/>
        <v>0</v>
      </c>
    </row>
    <row r="131" spans="2:5" x14ac:dyDescent="0.25">
      <c r="B131" s="4"/>
      <c r="C131" s="90" t="s">
        <v>121</v>
      </c>
      <c r="D131" s="91"/>
      <c r="E131" s="63">
        <f>SUM(E125:E130)/12</f>
        <v>0</v>
      </c>
    </row>
  </sheetData>
  <mergeCells count="26">
    <mergeCell ref="B8:E9"/>
    <mergeCell ref="B1:C1"/>
    <mergeCell ref="B2:C4"/>
    <mergeCell ref="B5:C5"/>
    <mergeCell ref="B6:E6"/>
    <mergeCell ref="B7:C7"/>
    <mergeCell ref="B92:D92"/>
    <mergeCell ref="B11:C11"/>
    <mergeCell ref="B44:C44"/>
    <mergeCell ref="B68:C68"/>
    <mergeCell ref="B75:C75"/>
    <mergeCell ref="B85:E85"/>
    <mergeCell ref="B86:E86"/>
    <mergeCell ref="C87:D87"/>
    <mergeCell ref="C88:D88"/>
    <mergeCell ref="C89:D89"/>
    <mergeCell ref="C90:D90"/>
    <mergeCell ref="C91:D91"/>
    <mergeCell ref="C114:D114"/>
    <mergeCell ref="C123:D123"/>
    <mergeCell ref="C131:D131"/>
    <mergeCell ref="B93:D93"/>
    <mergeCell ref="B94:D94"/>
    <mergeCell ref="B96:D96"/>
    <mergeCell ref="C97:D97"/>
    <mergeCell ref="C104:D104"/>
  </mergeCells>
  <pageMargins left="0.511811024" right="0.511811024" top="0.78740157499999996" bottom="0.78740157499999996" header="0.31496062000000002" footer="0.31496062000000002"/>
  <pageSetup paperSize="9" scale="61" orientation="portrait" r:id="rId1"/>
  <rowBreaks count="1" manualBreakCount="1">
    <brk id="7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4ECB4-DBA7-4735-A2B4-7957771AC510}">
  <sheetPr>
    <tabColor theme="4" tint="-0.249977111117893"/>
  </sheetPr>
  <dimension ref="B1:L131"/>
  <sheetViews>
    <sheetView view="pageBreakPreview" topLeftCell="A119" zoomScale="60" zoomScaleNormal="100" workbookViewId="0">
      <selection activeCell="D2" sqref="D2"/>
    </sheetView>
  </sheetViews>
  <sheetFormatPr defaultRowHeight="15" x14ac:dyDescent="0.25"/>
  <cols>
    <col min="1" max="1" width="14.140625" customWidth="1"/>
    <col min="2" max="2" width="7.42578125" customWidth="1"/>
    <col min="3" max="3" width="50" customWidth="1"/>
    <col min="4" max="4" width="17.42578125" customWidth="1"/>
    <col min="5" max="5" width="16.140625" customWidth="1"/>
    <col min="6" max="6" width="7.5703125" customWidth="1"/>
    <col min="7" max="7" width="10.140625" customWidth="1"/>
    <col min="8" max="9" width="7.5703125" customWidth="1"/>
    <col min="11" max="1026" width="8.7109375" customWidth="1"/>
  </cols>
  <sheetData>
    <row r="1" spans="2:12" x14ac:dyDescent="0.25">
      <c r="B1" s="110" t="s">
        <v>0</v>
      </c>
      <c r="C1" s="110"/>
      <c r="D1" s="70" t="s">
        <v>1</v>
      </c>
      <c r="E1" s="71" t="s">
        <v>2</v>
      </c>
    </row>
    <row r="2" spans="2:12" x14ac:dyDescent="0.25">
      <c r="B2" s="111" t="s">
        <v>134</v>
      </c>
      <c r="C2" s="112"/>
      <c r="D2" s="72"/>
      <c r="E2" s="73">
        <v>44</v>
      </c>
    </row>
    <row r="3" spans="2:12" x14ac:dyDescent="0.25">
      <c r="B3" s="113"/>
      <c r="C3" s="114"/>
      <c r="D3" s="72">
        <f>D2*E3/E2</f>
        <v>0</v>
      </c>
      <c r="E3" s="73">
        <v>30</v>
      </c>
    </row>
    <row r="4" spans="2:12" ht="6" customHeight="1" x14ac:dyDescent="0.25">
      <c r="B4" s="115"/>
      <c r="C4" s="116"/>
      <c r="D4" s="74"/>
      <c r="E4" s="74"/>
    </row>
    <row r="5" spans="2:12" x14ac:dyDescent="0.25">
      <c r="B5" s="110" t="s">
        <v>95</v>
      </c>
      <c r="C5" s="110"/>
      <c r="D5" s="74"/>
      <c r="E5" s="74"/>
      <c r="J5" s="52"/>
    </row>
    <row r="6" spans="2:12" ht="28.5" customHeight="1" x14ac:dyDescent="0.25">
      <c r="B6" s="117" t="s">
        <v>166</v>
      </c>
      <c r="C6" s="118"/>
      <c r="D6" s="118"/>
      <c r="E6" s="119"/>
    </row>
    <row r="7" spans="2:12" ht="42" customHeight="1" x14ac:dyDescent="0.25">
      <c r="B7" s="120" t="s">
        <v>3</v>
      </c>
      <c r="C7" s="121"/>
      <c r="D7" s="54" t="s">
        <v>98</v>
      </c>
      <c r="E7" s="54" t="s">
        <v>117</v>
      </c>
    </row>
    <row r="8" spans="2:12" x14ac:dyDescent="0.25">
      <c r="B8" s="104" t="s">
        <v>4</v>
      </c>
      <c r="C8" s="105"/>
      <c r="D8" s="105"/>
      <c r="E8" s="106"/>
    </row>
    <row r="9" spans="2:12" ht="5.25" customHeight="1" x14ac:dyDescent="0.25">
      <c r="B9" s="107"/>
      <c r="C9" s="108"/>
      <c r="D9" s="108"/>
      <c r="E9" s="109"/>
    </row>
    <row r="10" spans="2:12" x14ac:dyDescent="0.25">
      <c r="B10" s="38" t="s">
        <v>5</v>
      </c>
      <c r="C10" s="38"/>
      <c r="D10" s="38"/>
      <c r="E10" s="38"/>
    </row>
    <row r="11" spans="2:12" x14ac:dyDescent="0.25">
      <c r="B11" s="97" t="s">
        <v>6</v>
      </c>
      <c r="C11" s="98"/>
      <c r="D11" s="49" t="s">
        <v>7</v>
      </c>
      <c r="E11" s="50" t="s">
        <v>8</v>
      </c>
      <c r="L11" s="6"/>
    </row>
    <row r="12" spans="2:12" x14ac:dyDescent="0.25">
      <c r="B12" s="4" t="s">
        <v>9</v>
      </c>
      <c r="C12" s="4" t="s">
        <v>125</v>
      </c>
      <c r="D12" s="4"/>
      <c r="E12" s="7">
        <f>D3</f>
        <v>0</v>
      </c>
    </row>
    <row r="13" spans="2:12" x14ac:dyDescent="0.25">
      <c r="B13" s="4"/>
      <c r="C13" s="4"/>
      <c r="D13" s="8"/>
      <c r="E13" s="7"/>
    </row>
    <row r="14" spans="2:12" ht="12.75" customHeight="1" x14ac:dyDescent="0.25">
      <c r="B14" s="4"/>
      <c r="C14" s="4"/>
      <c r="D14" s="8"/>
      <c r="E14" s="7"/>
    </row>
    <row r="15" spans="2:12" ht="13.5" customHeight="1" x14ac:dyDescent="0.25">
      <c r="B15" s="4"/>
      <c r="C15" s="4"/>
      <c r="D15" s="4"/>
      <c r="E15" s="7"/>
    </row>
    <row r="16" spans="2:12" x14ac:dyDescent="0.25">
      <c r="B16" s="9"/>
      <c r="C16" s="51" t="s">
        <v>11</v>
      </c>
      <c r="D16" s="9"/>
      <c r="E16" s="10">
        <f>E12+E13+E14+E15</f>
        <v>0</v>
      </c>
    </row>
    <row r="17" spans="2:8" x14ac:dyDescent="0.25">
      <c r="B17" s="11"/>
      <c r="C17" s="11"/>
      <c r="D17" s="11"/>
      <c r="E17" s="11"/>
    </row>
    <row r="18" spans="2:8" x14ac:dyDescent="0.25">
      <c r="B18" s="38" t="s">
        <v>12</v>
      </c>
      <c r="C18" s="38"/>
      <c r="D18" s="38"/>
      <c r="E18" s="38"/>
    </row>
    <row r="19" spans="2:8" x14ac:dyDescent="0.25">
      <c r="B19" s="39" t="s">
        <v>13</v>
      </c>
      <c r="C19" s="39"/>
      <c r="D19" s="40" t="s">
        <v>7</v>
      </c>
      <c r="E19" s="39" t="s">
        <v>14</v>
      </c>
    </row>
    <row r="20" spans="2:8" x14ac:dyDescent="0.25">
      <c r="B20" s="4" t="s">
        <v>9</v>
      </c>
      <c r="C20" s="4" t="s">
        <v>15</v>
      </c>
      <c r="D20" s="8">
        <v>8.3299999999999999E-2</v>
      </c>
      <c r="E20" s="7">
        <f>$E$16*D20</f>
        <v>0</v>
      </c>
    </row>
    <row r="21" spans="2:8" x14ac:dyDescent="0.25">
      <c r="B21" s="4" t="s">
        <v>10</v>
      </c>
      <c r="C21" s="4" t="s">
        <v>16</v>
      </c>
      <c r="D21" s="8">
        <v>2.7799999999999998E-2</v>
      </c>
      <c r="E21" s="7">
        <f>$E$16*D21</f>
        <v>0</v>
      </c>
    </row>
    <row r="22" spans="2:8" x14ac:dyDescent="0.25">
      <c r="B22" s="4" t="s">
        <v>22</v>
      </c>
      <c r="C22" s="4" t="s">
        <v>160</v>
      </c>
      <c r="D22" s="8" t="e">
        <f>E22/E16</f>
        <v>#DIV/0!</v>
      </c>
      <c r="E22" s="7">
        <f>(E20+E21)*(0.08)</f>
        <v>0</v>
      </c>
    </row>
    <row r="23" spans="2:8" x14ac:dyDescent="0.25">
      <c r="B23" s="4" t="s">
        <v>24</v>
      </c>
      <c r="C23" s="4" t="s">
        <v>161</v>
      </c>
      <c r="D23" s="8" t="e">
        <f>E23/E16</f>
        <v>#DIV/0!</v>
      </c>
      <c r="E23" s="7">
        <f>(E20+E21)*0.29</f>
        <v>0</v>
      </c>
      <c r="F23" s="128"/>
      <c r="G23" s="128"/>
      <c r="H23" s="128"/>
    </row>
    <row r="24" spans="2:8" x14ac:dyDescent="0.25">
      <c r="B24" s="12"/>
      <c r="C24" s="12" t="s">
        <v>17</v>
      </c>
      <c r="D24" s="13" t="e">
        <f>SUM(D20:D23)</f>
        <v>#DIV/0!</v>
      </c>
      <c r="E24" s="14" t="e">
        <f>E16*D24</f>
        <v>#DIV/0!</v>
      </c>
      <c r="F24" s="130"/>
      <c r="G24" s="136"/>
      <c r="H24" s="128"/>
    </row>
    <row r="25" spans="2:8" x14ac:dyDescent="0.25">
      <c r="B25" s="39" t="s">
        <v>18</v>
      </c>
      <c r="C25" s="39"/>
      <c r="D25" s="40" t="s">
        <v>7</v>
      </c>
      <c r="E25" s="39" t="s">
        <v>19</v>
      </c>
      <c r="F25" s="128"/>
      <c r="G25" s="128"/>
      <c r="H25" s="128"/>
    </row>
    <row r="26" spans="2:8" x14ac:dyDescent="0.25">
      <c r="B26" s="4" t="s">
        <v>9</v>
      </c>
      <c r="C26" s="4" t="s">
        <v>20</v>
      </c>
      <c r="D26" s="15">
        <v>0.2</v>
      </c>
      <c r="E26" s="7">
        <f t="shared" ref="E26:E34" si="0">$E$16*D26</f>
        <v>0</v>
      </c>
    </row>
    <row r="27" spans="2:8" x14ac:dyDescent="0.25">
      <c r="B27" s="4" t="s">
        <v>10</v>
      </c>
      <c r="C27" s="4" t="s">
        <v>21</v>
      </c>
      <c r="D27" s="8">
        <v>2.5000000000000001E-2</v>
      </c>
      <c r="E27" s="7">
        <f t="shared" si="0"/>
        <v>0</v>
      </c>
    </row>
    <row r="28" spans="2:8" x14ac:dyDescent="0.25">
      <c r="B28" s="4" t="s">
        <v>22</v>
      </c>
      <c r="C28" s="4" t="s">
        <v>23</v>
      </c>
      <c r="D28" s="15">
        <v>0.03</v>
      </c>
      <c r="E28" s="7">
        <f t="shared" si="0"/>
        <v>0</v>
      </c>
    </row>
    <row r="29" spans="2:8" x14ac:dyDescent="0.25">
      <c r="B29" s="4" t="s">
        <v>24</v>
      </c>
      <c r="C29" s="4" t="s">
        <v>25</v>
      </c>
      <c r="D29" s="8">
        <v>1.4999999999999999E-2</v>
      </c>
      <c r="E29" s="7">
        <f t="shared" si="0"/>
        <v>0</v>
      </c>
      <c r="G29" s="6"/>
    </row>
    <row r="30" spans="2:8" x14ac:dyDescent="0.25">
      <c r="B30" s="4" t="s">
        <v>26</v>
      </c>
      <c r="C30" s="4" t="s">
        <v>27</v>
      </c>
      <c r="D30" s="15">
        <v>0.01</v>
      </c>
      <c r="E30" s="7">
        <f t="shared" si="0"/>
        <v>0</v>
      </c>
    </row>
    <row r="31" spans="2:8" x14ac:dyDescent="0.25">
      <c r="B31" s="4" t="s">
        <v>28</v>
      </c>
      <c r="C31" s="4" t="s">
        <v>29</v>
      </c>
      <c r="D31" s="8">
        <v>6.0000000000000001E-3</v>
      </c>
      <c r="E31" s="7">
        <f t="shared" si="0"/>
        <v>0</v>
      </c>
    </row>
    <row r="32" spans="2:8" x14ac:dyDescent="0.25">
      <c r="B32" s="4" t="s">
        <v>30</v>
      </c>
      <c r="C32" s="4" t="s">
        <v>31</v>
      </c>
      <c r="D32" s="8">
        <v>2E-3</v>
      </c>
      <c r="E32" s="7">
        <f t="shared" si="0"/>
        <v>0</v>
      </c>
    </row>
    <row r="33" spans="2:5" x14ac:dyDescent="0.25">
      <c r="B33" s="4" t="s">
        <v>32</v>
      </c>
      <c r="C33" s="4" t="s">
        <v>33</v>
      </c>
      <c r="D33" s="15">
        <v>0.08</v>
      </c>
      <c r="E33" s="7">
        <f t="shared" si="0"/>
        <v>0</v>
      </c>
    </row>
    <row r="34" spans="2:5" x14ac:dyDescent="0.25">
      <c r="B34" s="12"/>
      <c r="C34" s="12" t="s">
        <v>34</v>
      </c>
      <c r="D34" s="16">
        <f>SUM(D26:D33)</f>
        <v>0.36800000000000005</v>
      </c>
      <c r="E34" s="14">
        <f t="shared" si="0"/>
        <v>0</v>
      </c>
    </row>
    <row r="35" spans="2:5" x14ac:dyDescent="0.25">
      <c r="B35" s="39" t="s">
        <v>35</v>
      </c>
      <c r="C35" s="39"/>
      <c r="D35" s="39"/>
      <c r="E35" s="39"/>
    </row>
    <row r="36" spans="2:5" x14ac:dyDescent="0.25">
      <c r="B36" s="4" t="s">
        <v>9</v>
      </c>
      <c r="C36" s="4" t="s">
        <v>36</v>
      </c>
      <c r="D36" s="4"/>
      <c r="E36" s="7">
        <f>D110</f>
        <v>165</v>
      </c>
    </row>
    <row r="37" spans="2:5" x14ac:dyDescent="0.25">
      <c r="B37" s="11" t="s">
        <v>10</v>
      </c>
      <c r="C37" s="11" t="s">
        <v>37</v>
      </c>
      <c r="D37" s="4"/>
      <c r="E37" s="7">
        <f>D120</f>
        <v>0</v>
      </c>
    </row>
    <row r="38" spans="2:5" x14ac:dyDescent="0.25">
      <c r="B38" s="11" t="s">
        <v>22</v>
      </c>
      <c r="C38" s="88" t="s">
        <v>162</v>
      </c>
      <c r="D38" s="4"/>
      <c r="E38" s="7">
        <v>52.62</v>
      </c>
    </row>
    <row r="39" spans="2:5" x14ac:dyDescent="0.25">
      <c r="B39" s="11" t="s">
        <v>24</v>
      </c>
      <c r="C39" s="11" t="s">
        <v>163</v>
      </c>
      <c r="D39" s="4"/>
      <c r="E39" s="7">
        <v>13.73</v>
      </c>
    </row>
    <row r="40" spans="2:5" x14ac:dyDescent="0.25">
      <c r="B40" s="11" t="s">
        <v>28</v>
      </c>
      <c r="C40" s="11" t="s">
        <v>105</v>
      </c>
      <c r="D40" s="4"/>
      <c r="E40" s="7">
        <v>0</v>
      </c>
    </row>
    <row r="41" spans="2:5" x14ac:dyDescent="0.25">
      <c r="B41" s="12"/>
      <c r="C41" s="12" t="s">
        <v>38</v>
      </c>
      <c r="D41" s="12"/>
      <c r="E41" s="14">
        <f>E36+E37+E38+E39++E40</f>
        <v>231.35</v>
      </c>
    </row>
    <row r="42" spans="2:5" x14ac:dyDescent="0.25">
      <c r="B42" s="9"/>
      <c r="C42" s="9" t="s">
        <v>39</v>
      </c>
      <c r="D42" s="9"/>
      <c r="E42" s="10" t="e">
        <f>E24+E34+E41</f>
        <v>#DIV/0!</v>
      </c>
    </row>
    <row r="43" spans="2:5" x14ac:dyDescent="0.25">
      <c r="B43" s="38" t="s">
        <v>40</v>
      </c>
      <c r="C43" s="38"/>
      <c r="D43" s="38"/>
      <c r="E43" s="38"/>
    </row>
    <row r="44" spans="2:5" x14ac:dyDescent="0.25">
      <c r="B44" s="99" t="s">
        <v>41</v>
      </c>
      <c r="C44" s="100"/>
      <c r="D44" s="5" t="s">
        <v>7</v>
      </c>
      <c r="E44" s="4" t="s">
        <v>42</v>
      </c>
    </row>
    <row r="45" spans="2:5" x14ac:dyDescent="0.25">
      <c r="B45" s="4" t="s">
        <v>9</v>
      </c>
      <c r="C45" s="4" t="s">
        <v>43</v>
      </c>
      <c r="D45" s="8">
        <v>4.1999999999999997E-3</v>
      </c>
      <c r="E45" s="7">
        <f t="shared" ref="E45:E51" si="1">$E$16*D45</f>
        <v>0</v>
      </c>
    </row>
    <row r="46" spans="2:5" x14ac:dyDescent="0.25">
      <c r="B46" s="4" t="s">
        <v>10</v>
      </c>
      <c r="C46" s="4" t="s">
        <v>44</v>
      </c>
      <c r="D46" s="8">
        <v>2.9999999999999997E-4</v>
      </c>
      <c r="E46" s="7">
        <f t="shared" si="1"/>
        <v>0</v>
      </c>
    </row>
    <row r="47" spans="2:5" x14ac:dyDescent="0.25">
      <c r="B47" s="4" t="s">
        <v>22</v>
      </c>
      <c r="C47" s="4" t="s">
        <v>45</v>
      </c>
      <c r="D47" s="8">
        <v>3.44E-2</v>
      </c>
      <c r="E47" s="7">
        <f t="shared" si="1"/>
        <v>0</v>
      </c>
    </row>
    <row r="48" spans="2:5" x14ac:dyDescent="0.25">
      <c r="B48" s="4" t="s">
        <v>24</v>
      </c>
      <c r="C48" s="4" t="s">
        <v>46</v>
      </c>
      <c r="D48" s="8">
        <v>1.9400000000000001E-2</v>
      </c>
      <c r="E48" s="7">
        <f t="shared" si="1"/>
        <v>0</v>
      </c>
    </row>
    <row r="49" spans="2:7" x14ac:dyDescent="0.25">
      <c r="B49" s="4" t="s">
        <v>26</v>
      </c>
      <c r="C49" s="4" t="s">
        <v>47</v>
      </c>
      <c r="D49" s="8">
        <v>7.1999999999999998E-3</v>
      </c>
      <c r="E49" s="7">
        <f t="shared" si="1"/>
        <v>0</v>
      </c>
      <c r="F49" s="128"/>
      <c r="G49" s="128"/>
    </row>
    <row r="50" spans="2:7" x14ac:dyDescent="0.25">
      <c r="B50" s="4" t="s">
        <v>28</v>
      </c>
      <c r="C50" s="4" t="s">
        <v>48</v>
      </c>
      <c r="D50" s="8">
        <v>6.2E-4</v>
      </c>
      <c r="E50" s="7">
        <f t="shared" si="1"/>
        <v>0</v>
      </c>
      <c r="F50" s="128"/>
      <c r="G50" s="128"/>
    </row>
    <row r="51" spans="2:7" x14ac:dyDescent="0.25">
      <c r="B51" s="41"/>
      <c r="C51" s="41" t="s">
        <v>49</v>
      </c>
      <c r="D51" s="42">
        <f>SUM(D45:D50)*100%</f>
        <v>6.6119999999999998E-2</v>
      </c>
      <c r="E51" s="10">
        <f t="shared" si="1"/>
        <v>0</v>
      </c>
      <c r="F51" s="130"/>
      <c r="G51" s="136"/>
    </row>
    <row r="52" spans="2:7" x14ac:dyDescent="0.25">
      <c r="B52" s="4"/>
      <c r="C52" s="4"/>
      <c r="D52" s="4"/>
      <c r="E52" s="4"/>
      <c r="F52" s="128"/>
      <c r="G52" s="129"/>
    </row>
    <row r="53" spans="2:7" x14ac:dyDescent="0.25">
      <c r="B53" s="38" t="s">
        <v>50</v>
      </c>
      <c r="C53" s="38"/>
      <c r="D53" s="38"/>
      <c r="E53" s="38"/>
    </row>
    <row r="54" spans="2:7" x14ac:dyDescent="0.25">
      <c r="B54" s="4" t="s">
        <v>51</v>
      </c>
      <c r="C54" s="4"/>
      <c r="D54" s="5" t="s">
        <v>7</v>
      </c>
      <c r="E54" s="4" t="s">
        <v>42</v>
      </c>
    </row>
    <row r="55" spans="2:7" x14ac:dyDescent="0.25">
      <c r="B55" s="4" t="s">
        <v>9</v>
      </c>
      <c r="C55" s="4" t="s">
        <v>52</v>
      </c>
      <c r="D55" s="8">
        <v>8.3299999999999999E-2</v>
      </c>
      <c r="E55" s="7">
        <f t="shared" ref="E55:E65" si="2">$E$16*D55</f>
        <v>0</v>
      </c>
    </row>
    <row r="56" spans="2:7" ht="12" customHeight="1" x14ac:dyDescent="0.25">
      <c r="B56" s="4" t="s">
        <v>10</v>
      </c>
      <c r="C56" s="4" t="s">
        <v>53</v>
      </c>
      <c r="D56" s="8">
        <v>2.8E-3</v>
      </c>
      <c r="E56" s="7">
        <f t="shared" si="2"/>
        <v>0</v>
      </c>
    </row>
    <row r="57" spans="2:7" x14ac:dyDescent="0.25">
      <c r="B57" s="4" t="s">
        <v>22</v>
      </c>
      <c r="C57" s="4" t="s">
        <v>54</v>
      </c>
      <c r="D57" s="8">
        <v>2.0000000000000001E-4</v>
      </c>
      <c r="E57" s="7">
        <f t="shared" si="2"/>
        <v>0</v>
      </c>
    </row>
    <row r="58" spans="2:7" x14ac:dyDescent="0.25">
      <c r="B58" s="4" t="s">
        <v>24</v>
      </c>
      <c r="C58" s="4" t="s">
        <v>55</v>
      </c>
      <c r="D58" s="8">
        <v>6.9999999999999999E-4</v>
      </c>
      <c r="E58" s="7">
        <f t="shared" si="2"/>
        <v>0</v>
      </c>
    </row>
    <row r="59" spans="2:7" x14ac:dyDescent="0.25">
      <c r="B59" s="4" t="s">
        <v>26</v>
      </c>
      <c r="C59" s="4" t="s">
        <v>56</v>
      </c>
      <c r="D59" s="8">
        <v>2.8999999999999998E-3</v>
      </c>
      <c r="E59" s="7">
        <f t="shared" si="2"/>
        <v>0</v>
      </c>
    </row>
    <row r="60" spans="2:7" x14ac:dyDescent="0.25">
      <c r="B60" s="4" t="s">
        <v>28</v>
      </c>
      <c r="C60" s="4" t="s">
        <v>57</v>
      </c>
      <c r="D60" s="8">
        <v>1.3899999999999999E-2</v>
      </c>
      <c r="E60" s="7">
        <f t="shared" si="2"/>
        <v>0</v>
      </c>
    </row>
    <row r="61" spans="2:7" x14ac:dyDescent="0.25">
      <c r="B61" s="18" t="s">
        <v>58</v>
      </c>
      <c r="C61" s="12"/>
      <c r="D61" s="13">
        <f>D55+D56+D57+D58+D59+D60</f>
        <v>0.1038</v>
      </c>
      <c r="E61" s="14">
        <f t="shared" si="2"/>
        <v>0</v>
      </c>
    </row>
    <row r="62" spans="2:7" x14ac:dyDescent="0.25">
      <c r="B62" s="4" t="s">
        <v>59</v>
      </c>
      <c r="C62" s="19" t="s">
        <v>60</v>
      </c>
      <c r="D62" s="8">
        <v>1.9599999999999999E-2</v>
      </c>
      <c r="E62" s="7">
        <f t="shared" si="2"/>
        <v>0</v>
      </c>
    </row>
    <row r="63" spans="2:7" x14ac:dyDescent="0.25">
      <c r="B63" s="12" t="s">
        <v>61</v>
      </c>
      <c r="C63" s="12"/>
      <c r="D63" s="13">
        <f>D61+D62</f>
        <v>0.12340000000000001</v>
      </c>
      <c r="E63" s="14">
        <f t="shared" si="2"/>
        <v>0</v>
      </c>
      <c r="G63" s="6"/>
    </row>
    <row r="64" spans="2:7" x14ac:dyDescent="0.25">
      <c r="B64" s="4" t="s">
        <v>62</v>
      </c>
      <c r="C64" s="4" t="s">
        <v>63</v>
      </c>
      <c r="D64" s="8">
        <v>4.5400000000000003E-2</v>
      </c>
      <c r="E64" s="7">
        <f t="shared" si="2"/>
        <v>0</v>
      </c>
      <c r="F64" s="128"/>
      <c r="G64" s="128"/>
    </row>
    <row r="65" spans="2:10" x14ac:dyDescent="0.25">
      <c r="B65" s="12" t="s">
        <v>64</v>
      </c>
      <c r="C65" s="12"/>
      <c r="D65" s="13">
        <f>D63+D64</f>
        <v>0.16880000000000001</v>
      </c>
      <c r="E65" s="14">
        <f t="shared" si="2"/>
        <v>0</v>
      </c>
      <c r="F65" s="128"/>
      <c r="G65" s="128"/>
    </row>
    <row r="66" spans="2:10" x14ac:dyDescent="0.25">
      <c r="B66" s="43"/>
      <c r="C66" s="43" t="s">
        <v>96</v>
      </c>
      <c r="D66" s="44">
        <f>D65</f>
        <v>0.16880000000000001</v>
      </c>
      <c r="E66" s="45">
        <f>E65</f>
        <v>0</v>
      </c>
      <c r="F66" s="130"/>
      <c r="G66" s="136"/>
    </row>
    <row r="67" spans="2:10" x14ac:dyDescent="0.25">
      <c r="B67" s="38" t="s">
        <v>65</v>
      </c>
      <c r="C67" s="38"/>
      <c r="D67" s="38"/>
      <c r="E67" s="38"/>
      <c r="F67" s="128"/>
      <c r="G67" s="128"/>
    </row>
    <row r="68" spans="2:10" x14ac:dyDescent="0.25">
      <c r="B68" s="99" t="s">
        <v>101</v>
      </c>
      <c r="C68" s="100"/>
      <c r="D68" s="4"/>
      <c r="E68" s="4" t="s">
        <v>42</v>
      </c>
      <c r="F68" s="128"/>
      <c r="G68" s="128"/>
    </row>
    <row r="69" spans="2:10" x14ac:dyDescent="0.25">
      <c r="B69" s="4" t="s">
        <v>9</v>
      </c>
      <c r="C69" s="4" t="s">
        <v>99</v>
      </c>
      <c r="D69" s="4"/>
      <c r="E69" s="7">
        <f>E131</f>
        <v>0</v>
      </c>
    </row>
    <row r="70" spans="2:10" x14ac:dyDescent="0.25">
      <c r="B70" s="4"/>
      <c r="C70" s="4"/>
      <c r="D70" s="4"/>
      <c r="E70" s="7"/>
    </row>
    <row r="71" spans="2:10" x14ac:dyDescent="0.25">
      <c r="B71" s="4"/>
      <c r="C71" s="4"/>
      <c r="D71" s="4"/>
      <c r="E71" s="7"/>
    </row>
    <row r="72" spans="2:10" x14ac:dyDescent="0.25">
      <c r="B72" s="46"/>
      <c r="C72" s="46" t="s">
        <v>66</v>
      </c>
      <c r="D72" s="41"/>
      <c r="E72" s="47">
        <f>E69+E70+E71</f>
        <v>0</v>
      </c>
    </row>
    <row r="73" spans="2:10" x14ac:dyDescent="0.25">
      <c r="B73" s="20"/>
      <c r="C73" s="20"/>
      <c r="D73" s="4"/>
      <c r="E73" s="4"/>
    </row>
    <row r="74" spans="2:10" x14ac:dyDescent="0.25">
      <c r="B74" s="38"/>
      <c r="C74" s="38" t="s">
        <v>67</v>
      </c>
      <c r="D74" s="38"/>
      <c r="E74" s="38"/>
    </row>
    <row r="75" spans="2:10" x14ac:dyDescent="0.25">
      <c r="B75" s="99" t="s">
        <v>68</v>
      </c>
      <c r="C75" s="100"/>
      <c r="D75" s="5" t="s">
        <v>7</v>
      </c>
      <c r="E75" s="4" t="s">
        <v>42</v>
      </c>
    </row>
    <row r="76" spans="2:10" x14ac:dyDescent="0.25">
      <c r="B76" s="4" t="s">
        <v>9</v>
      </c>
      <c r="C76" s="4" t="s">
        <v>69</v>
      </c>
      <c r="D76" s="8">
        <v>0.05</v>
      </c>
      <c r="E76" s="7" t="e">
        <f>E92*D76</f>
        <v>#DIV/0!</v>
      </c>
      <c r="F76" s="17"/>
      <c r="G76" s="6"/>
      <c r="J76" s="17"/>
    </row>
    <row r="77" spans="2:10" x14ac:dyDescent="0.25">
      <c r="B77" s="4" t="s">
        <v>10</v>
      </c>
      <c r="C77" s="4" t="s">
        <v>70</v>
      </c>
      <c r="D77" s="8">
        <v>0.05</v>
      </c>
      <c r="E77" s="7" t="e">
        <f>E93*D77</f>
        <v>#DIV/0!</v>
      </c>
    </row>
    <row r="78" spans="2:10" x14ac:dyDescent="0.25">
      <c r="B78" s="21" t="s">
        <v>22</v>
      </c>
      <c r="C78" s="21" t="s">
        <v>71</v>
      </c>
      <c r="D78" s="21"/>
      <c r="E78" s="22"/>
    </row>
    <row r="79" spans="2:10" x14ac:dyDescent="0.25">
      <c r="B79" s="4" t="s">
        <v>72</v>
      </c>
      <c r="C79" s="4" t="s">
        <v>73</v>
      </c>
      <c r="D79" s="8">
        <v>1.6500000000000001E-2</v>
      </c>
      <c r="E79" s="7" t="e">
        <f>D79*$E$83</f>
        <v>#DIV/0!</v>
      </c>
    </row>
    <row r="80" spans="2:10" x14ac:dyDescent="0.25">
      <c r="B80" s="4" t="s">
        <v>74</v>
      </c>
      <c r="C80" s="4" t="s">
        <v>75</v>
      </c>
      <c r="D80" s="8">
        <v>7.5999999999999998E-2</v>
      </c>
      <c r="E80" s="7" t="e">
        <f>D80*$E$83</f>
        <v>#DIV/0!</v>
      </c>
    </row>
    <row r="81" spans="2:10" x14ac:dyDescent="0.25">
      <c r="B81" s="4" t="s">
        <v>76</v>
      </c>
      <c r="C81" s="4" t="s">
        <v>77</v>
      </c>
      <c r="D81" s="15">
        <v>0.05</v>
      </c>
      <c r="E81" s="7" t="e">
        <f>D81*$E$83</f>
        <v>#DIV/0!</v>
      </c>
      <c r="F81" s="128"/>
      <c r="G81" s="128"/>
      <c r="H81" s="128"/>
    </row>
    <row r="82" spans="2:10" x14ac:dyDescent="0.25">
      <c r="B82" s="4"/>
      <c r="C82" s="50" t="s">
        <v>78</v>
      </c>
      <c r="D82" s="8">
        <f>SUM(D79+D80+D81)</f>
        <v>0.14250000000000002</v>
      </c>
      <c r="E82" s="7" t="e">
        <f>D82*$E$83</f>
        <v>#DIV/0!</v>
      </c>
      <c r="F82" s="128"/>
      <c r="G82" s="129"/>
      <c r="H82" s="128"/>
    </row>
    <row r="83" spans="2:10" x14ac:dyDescent="0.25">
      <c r="B83" s="4"/>
      <c r="C83" s="4"/>
      <c r="D83" s="4"/>
      <c r="E83" s="23" t="e">
        <f>($E$94)/((100-14.25)/100)</f>
        <v>#DIV/0!</v>
      </c>
      <c r="F83" s="130"/>
      <c r="G83" s="137"/>
      <c r="H83" s="139"/>
    </row>
    <row r="84" spans="2:10" x14ac:dyDescent="0.25">
      <c r="B84" s="4"/>
      <c r="C84" s="4"/>
      <c r="D84" s="4"/>
      <c r="E84" s="24"/>
      <c r="F84" s="130"/>
      <c r="G84" s="128"/>
      <c r="H84" s="128"/>
    </row>
    <row r="85" spans="2:10" x14ac:dyDescent="0.25">
      <c r="B85" s="101" t="s">
        <v>79</v>
      </c>
      <c r="C85" s="101"/>
      <c r="D85" s="101"/>
      <c r="E85" s="101"/>
      <c r="F85" s="130"/>
      <c r="G85" s="128"/>
      <c r="H85" s="128"/>
    </row>
    <row r="86" spans="2:10" x14ac:dyDescent="0.25">
      <c r="B86" s="102" t="s">
        <v>80</v>
      </c>
      <c r="C86" s="102"/>
      <c r="D86" s="102"/>
      <c r="E86" s="102"/>
      <c r="F86" s="133"/>
      <c r="G86" s="133"/>
      <c r="H86" s="133"/>
      <c r="I86" s="25"/>
      <c r="J86" s="25"/>
    </row>
    <row r="87" spans="2:10" x14ac:dyDescent="0.25">
      <c r="B87" s="5" t="s">
        <v>9</v>
      </c>
      <c r="C87" s="92" t="s">
        <v>5</v>
      </c>
      <c r="D87" s="92"/>
      <c r="E87" s="26">
        <f>E16</f>
        <v>0</v>
      </c>
      <c r="F87" s="27"/>
      <c r="G87" s="27"/>
      <c r="H87" s="27"/>
      <c r="I87" s="27"/>
      <c r="J87" s="28"/>
    </row>
    <row r="88" spans="2:10" x14ac:dyDescent="0.25">
      <c r="B88" s="5" t="s">
        <v>10</v>
      </c>
      <c r="C88" s="92" t="s">
        <v>12</v>
      </c>
      <c r="D88" s="92"/>
      <c r="E88" s="26" t="e">
        <f>E42</f>
        <v>#DIV/0!</v>
      </c>
      <c r="F88" s="27"/>
      <c r="G88" s="27"/>
      <c r="H88" s="27"/>
      <c r="I88" s="27"/>
      <c r="J88" s="28"/>
    </row>
    <row r="89" spans="2:10" x14ac:dyDescent="0.25">
      <c r="B89" s="5" t="s">
        <v>22</v>
      </c>
      <c r="C89" s="103" t="s">
        <v>40</v>
      </c>
      <c r="D89" s="103"/>
      <c r="E89" s="26">
        <f>E51</f>
        <v>0</v>
      </c>
      <c r="F89" s="27"/>
      <c r="G89" s="27"/>
      <c r="H89" s="27"/>
      <c r="I89" s="27"/>
      <c r="J89" s="28"/>
    </row>
    <row r="90" spans="2:10" x14ac:dyDescent="0.25">
      <c r="B90" s="5" t="s">
        <v>24</v>
      </c>
      <c r="C90" s="92" t="s">
        <v>50</v>
      </c>
      <c r="D90" s="92"/>
      <c r="E90" s="26">
        <f>E66</f>
        <v>0</v>
      </c>
      <c r="F90" s="27"/>
      <c r="G90" s="27"/>
      <c r="H90" s="27"/>
      <c r="I90" s="27"/>
      <c r="J90" s="28"/>
    </row>
    <row r="91" spans="2:10" x14ac:dyDescent="0.25">
      <c r="B91" s="5" t="s">
        <v>26</v>
      </c>
      <c r="C91" s="92" t="s">
        <v>65</v>
      </c>
      <c r="D91" s="92"/>
      <c r="E91" s="26">
        <f>E72</f>
        <v>0</v>
      </c>
      <c r="F91" s="27"/>
      <c r="G91" s="27"/>
      <c r="H91" s="27"/>
      <c r="I91" s="27"/>
      <c r="J91" s="28"/>
    </row>
    <row r="92" spans="2:10" x14ac:dyDescent="0.25">
      <c r="B92" s="92" t="s">
        <v>81</v>
      </c>
      <c r="C92" s="92"/>
      <c r="D92" s="92"/>
      <c r="E92" s="26" t="e">
        <f>E16+E42+E51+E66+E72</f>
        <v>#DIV/0!</v>
      </c>
      <c r="F92" s="27"/>
      <c r="G92" s="27"/>
      <c r="H92" s="27"/>
      <c r="I92" s="27"/>
      <c r="J92" s="28"/>
    </row>
    <row r="93" spans="2:10" x14ac:dyDescent="0.25">
      <c r="B93" s="92" t="s">
        <v>82</v>
      </c>
      <c r="C93" s="92"/>
      <c r="D93" s="92"/>
      <c r="E93" s="26" t="e">
        <f>E92+E76</f>
        <v>#DIV/0!</v>
      </c>
      <c r="F93" s="27"/>
      <c r="G93" s="27"/>
      <c r="H93" s="27"/>
      <c r="I93" s="27"/>
      <c r="J93" s="28"/>
    </row>
    <row r="94" spans="2:10" x14ac:dyDescent="0.25">
      <c r="B94" s="93" t="s">
        <v>83</v>
      </c>
      <c r="C94" s="93"/>
      <c r="D94" s="93"/>
      <c r="E94" s="48" t="e">
        <f>E93+E77</f>
        <v>#DIV/0!</v>
      </c>
      <c r="F94" s="29"/>
      <c r="G94" s="29"/>
      <c r="H94" s="29"/>
      <c r="I94" s="29"/>
      <c r="J94" s="30"/>
    </row>
    <row r="95" spans="2:10" x14ac:dyDescent="0.25">
      <c r="B95" s="5" t="s">
        <v>28</v>
      </c>
      <c r="C95" s="20" t="s">
        <v>84</v>
      </c>
      <c r="D95" s="20"/>
      <c r="E95" s="26" t="e">
        <f>E82</f>
        <v>#DIV/0!</v>
      </c>
      <c r="F95" s="27"/>
      <c r="G95" s="27"/>
      <c r="H95" s="27"/>
      <c r="I95" s="27"/>
      <c r="J95" s="28"/>
    </row>
    <row r="96" spans="2:10" x14ac:dyDescent="0.25">
      <c r="B96" s="94" t="s">
        <v>85</v>
      </c>
      <c r="C96" s="94"/>
      <c r="D96" s="94"/>
      <c r="E96" s="75" t="e">
        <f>E94+E95</f>
        <v>#DIV/0!</v>
      </c>
      <c r="F96" s="25"/>
      <c r="G96" s="25"/>
      <c r="H96" s="25"/>
      <c r="I96" s="25"/>
      <c r="J96" s="30"/>
    </row>
    <row r="97" spans="2:8" ht="15" customHeight="1" x14ac:dyDescent="0.25">
      <c r="B97" s="25"/>
      <c r="C97" s="95"/>
      <c r="D97" s="95"/>
      <c r="E97" s="25"/>
      <c r="F97" s="25"/>
      <c r="G97" s="25"/>
    </row>
    <row r="98" spans="2:8" ht="2.25" customHeight="1" x14ac:dyDescent="0.25">
      <c r="B98" s="25"/>
      <c r="C98" s="60"/>
      <c r="D98" s="60"/>
      <c r="E98" s="25"/>
      <c r="F98" s="25"/>
      <c r="G98" s="25"/>
    </row>
    <row r="99" spans="2:8" hidden="1" x14ac:dyDescent="0.25">
      <c r="B99" s="25"/>
      <c r="C99" s="56"/>
      <c r="D99" s="57"/>
      <c r="E99" s="25"/>
      <c r="F99" s="25"/>
      <c r="G99" s="25"/>
    </row>
    <row r="100" spans="2:8" hidden="1" x14ac:dyDescent="0.25">
      <c r="B100" s="25"/>
      <c r="C100" s="52"/>
      <c r="D100" s="58"/>
      <c r="E100" s="25"/>
      <c r="F100" s="25"/>
      <c r="G100" s="25"/>
    </row>
    <row r="101" spans="2:8" hidden="1" x14ac:dyDescent="0.25">
      <c r="B101" s="25"/>
      <c r="C101" s="52"/>
      <c r="D101" s="58"/>
      <c r="E101" s="25"/>
      <c r="F101" s="25"/>
      <c r="G101" s="25"/>
    </row>
    <row r="102" spans="2:8" hidden="1" x14ac:dyDescent="0.25">
      <c r="B102" s="25"/>
      <c r="C102" s="52"/>
      <c r="D102" s="59"/>
      <c r="E102" s="25"/>
      <c r="F102" s="25"/>
      <c r="G102" s="25"/>
    </row>
    <row r="103" spans="2:8" hidden="1" x14ac:dyDescent="0.25">
      <c r="B103" s="25"/>
      <c r="C103" s="25"/>
      <c r="D103" s="25"/>
      <c r="E103" s="25"/>
      <c r="F103" s="25"/>
      <c r="G103" s="25"/>
    </row>
    <row r="104" spans="2:8" x14ac:dyDescent="0.25">
      <c r="C104" s="89" t="s">
        <v>86</v>
      </c>
      <c r="D104" s="89"/>
    </row>
    <row r="105" spans="2:8" x14ac:dyDescent="0.25">
      <c r="C105" s="31" t="s">
        <v>87</v>
      </c>
      <c r="D105" s="2" t="s">
        <v>124</v>
      </c>
    </row>
    <row r="106" spans="2:8" x14ac:dyDescent="0.25">
      <c r="C106" s="1" t="s">
        <v>104</v>
      </c>
      <c r="D106" s="31">
        <v>2</v>
      </c>
      <c r="H106" s="85"/>
    </row>
    <row r="107" spans="2:8" x14ac:dyDescent="0.25">
      <c r="C107" s="1" t="s">
        <v>102</v>
      </c>
      <c r="D107" s="32">
        <v>3.75</v>
      </c>
    </row>
    <row r="108" spans="2:8" x14ac:dyDescent="0.25">
      <c r="C108" s="1" t="s">
        <v>88</v>
      </c>
      <c r="D108" s="31">
        <v>22</v>
      </c>
      <c r="H108" s="28"/>
    </row>
    <row r="109" spans="2:8" x14ac:dyDescent="0.25">
      <c r="C109" s="1" t="s">
        <v>103</v>
      </c>
      <c r="D109" s="32">
        <f>6%*D111</f>
        <v>0</v>
      </c>
    </row>
    <row r="110" spans="2:8" x14ac:dyDescent="0.25">
      <c r="C110" s="33" t="s">
        <v>89</v>
      </c>
      <c r="D110" s="64">
        <f>(D106*D107*D108)-D109</f>
        <v>165</v>
      </c>
    </row>
    <row r="111" spans="2:8" x14ac:dyDescent="0.25">
      <c r="C111" s="33" t="s">
        <v>123</v>
      </c>
      <c r="D111" s="34">
        <f>E12</f>
        <v>0</v>
      </c>
    </row>
    <row r="114" spans="2:5" x14ac:dyDescent="0.25">
      <c r="C114" s="89" t="s">
        <v>90</v>
      </c>
      <c r="D114" s="89"/>
    </row>
    <row r="115" spans="2:5" x14ac:dyDescent="0.25">
      <c r="C115" s="31" t="s">
        <v>87</v>
      </c>
      <c r="D115" s="2" t="s">
        <v>124</v>
      </c>
    </row>
    <row r="116" spans="2:5" x14ac:dyDescent="0.25">
      <c r="C116" s="1" t="s">
        <v>164</v>
      </c>
      <c r="D116" s="32"/>
    </row>
    <row r="117" spans="2:5" x14ac:dyDescent="0.25">
      <c r="C117" s="1" t="s">
        <v>91</v>
      </c>
      <c r="D117" s="31">
        <v>22</v>
      </c>
    </row>
    <row r="118" spans="2:5" x14ac:dyDescent="0.25">
      <c r="C118" s="35" t="s">
        <v>92</v>
      </c>
      <c r="D118" s="36">
        <f>0.2*D119</f>
        <v>0</v>
      </c>
    </row>
    <row r="119" spans="2:5" x14ac:dyDescent="0.25">
      <c r="C119" s="33" t="s">
        <v>93</v>
      </c>
      <c r="D119" s="32">
        <f>D116*D117</f>
        <v>0</v>
      </c>
    </row>
    <row r="120" spans="2:5" x14ac:dyDescent="0.25">
      <c r="C120" s="4" t="s">
        <v>94</v>
      </c>
      <c r="D120" s="65">
        <f>D119-D118</f>
        <v>0</v>
      </c>
    </row>
    <row r="123" spans="2:5" x14ac:dyDescent="0.25">
      <c r="B123" s="55"/>
      <c r="C123" s="89" t="s">
        <v>122</v>
      </c>
      <c r="D123" s="89"/>
      <c r="E123" s="55"/>
    </row>
    <row r="124" spans="2:5" x14ac:dyDescent="0.25">
      <c r="B124" s="4" t="s">
        <v>116</v>
      </c>
      <c r="C124" s="31" t="s">
        <v>87</v>
      </c>
      <c r="D124" s="2" t="s">
        <v>115</v>
      </c>
      <c r="E124" s="5" t="s">
        <v>120</v>
      </c>
    </row>
    <row r="125" spans="2:5" x14ac:dyDescent="0.25">
      <c r="B125" s="5">
        <v>4</v>
      </c>
      <c r="C125" s="3" t="s">
        <v>106</v>
      </c>
      <c r="D125" s="32"/>
      <c r="E125" s="37">
        <f>D125*B125</f>
        <v>0</v>
      </c>
    </row>
    <row r="126" spans="2:5" x14ac:dyDescent="0.25">
      <c r="B126" s="5">
        <v>4</v>
      </c>
      <c r="C126" s="3" t="s">
        <v>107</v>
      </c>
      <c r="D126" s="32"/>
      <c r="E126" s="37">
        <f t="shared" ref="E126:E130" si="3">D126*B126</f>
        <v>0</v>
      </c>
    </row>
    <row r="127" spans="2:5" x14ac:dyDescent="0.25">
      <c r="B127" s="5">
        <v>10</v>
      </c>
      <c r="C127" s="3" t="s">
        <v>108</v>
      </c>
      <c r="D127" s="32"/>
      <c r="E127" s="37">
        <f t="shared" si="3"/>
        <v>0</v>
      </c>
    </row>
    <row r="128" spans="2:5" x14ac:dyDescent="0.25">
      <c r="B128" s="5">
        <v>1</v>
      </c>
      <c r="C128" s="3" t="s">
        <v>109</v>
      </c>
      <c r="D128" s="37"/>
      <c r="E128" s="37">
        <f t="shared" si="3"/>
        <v>0</v>
      </c>
    </row>
    <row r="129" spans="2:5" x14ac:dyDescent="0.25">
      <c r="B129" s="5">
        <v>2</v>
      </c>
      <c r="C129" s="3" t="s">
        <v>110</v>
      </c>
      <c r="D129" s="37"/>
      <c r="E129" s="37">
        <f t="shared" si="3"/>
        <v>0</v>
      </c>
    </row>
    <row r="130" spans="2:5" x14ac:dyDescent="0.25">
      <c r="B130" s="5">
        <v>2</v>
      </c>
      <c r="C130" s="3" t="s">
        <v>132</v>
      </c>
      <c r="D130" s="37"/>
      <c r="E130" s="37">
        <f t="shared" si="3"/>
        <v>0</v>
      </c>
    </row>
    <row r="131" spans="2:5" x14ac:dyDescent="0.25">
      <c r="B131" s="4"/>
      <c r="C131" s="90" t="s">
        <v>121</v>
      </c>
      <c r="D131" s="91"/>
      <c r="E131" s="63">
        <f>SUM(E125:E130)/12</f>
        <v>0</v>
      </c>
    </row>
  </sheetData>
  <mergeCells count="26">
    <mergeCell ref="C123:D123"/>
    <mergeCell ref="C131:D131"/>
    <mergeCell ref="B93:D93"/>
    <mergeCell ref="B94:D94"/>
    <mergeCell ref="B96:D96"/>
    <mergeCell ref="C97:D97"/>
    <mergeCell ref="C104:D104"/>
    <mergeCell ref="C114:D114"/>
    <mergeCell ref="B92:D92"/>
    <mergeCell ref="B11:C11"/>
    <mergeCell ref="B44:C44"/>
    <mergeCell ref="B68:C68"/>
    <mergeCell ref="B75:C75"/>
    <mergeCell ref="B85:E85"/>
    <mergeCell ref="B86:E86"/>
    <mergeCell ref="C87:D87"/>
    <mergeCell ref="C88:D88"/>
    <mergeCell ref="C89:D89"/>
    <mergeCell ref="C90:D90"/>
    <mergeCell ref="C91:D91"/>
    <mergeCell ref="B8:E9"/>
    <mergeCell ref="B1:C1"/>
    <mergeCell ref="B2:C4"/>
    <mergeCell ref="B5:C5"/>
    <mergeCell ref="B6:E6"/>
    <mergeCell ref="B7:C7"/>
  </mergeCells>
  <pageMargins left="0.511811024" right="0.511811024" top="0.78740157499999996" bottom="0.78740157499999996" header="0.31496062000000002" footer="0.31496062000000002"/>
  <pageSetup paperSize="9" scale="64" orientation="portrait" r:id="rId1"/>
  <rowBreaks count="1" manualBreakCount="1">
    <brk id="73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EC6BA-28C3-40A9-AF95-96C7ED651762}">
  <sheetPr>
    <tabColor theme="4" tint="-0.249977111117893"/>
  </sheetPr>
  <dimension ref="B1:L130"/>
  <sheetViews>
    <sheetView view="pageBreakPreview" zoomScale="60" zoomScaleNormal="100" workbookViewId="0">
      <selection activeCell="K11" sqref="K11"/>
    </sheetView>
  </sheetViews>
  <sheetFormatPr defaultRowHeight="15" x14ac:dyDescent="0.25"/>
  <cols>
    <col min="1" max="1" width="14.140625" customWidth="1"/>
    <col min="2" max="2" width="7.42578125" customWidth="1"/>
    <col min="3" max="3" width="50" customWidth="1"/>
    <col min="4" max="4" width="17.42578125" customWidth="1"/>
    <col min="5" max="5" width="33.7109375" customWidth="1"/>
    <col min="6" max="6" width="7.5703125" customWidth="1"/>
    <col min="7" max="7" width="9.140625" customWidth="1"/>
    <col min="8" max="9" width="7.5703125" customWidth="1"/>
    <col min="11" max="11" width="8.7109375" customWidth="1"/>
    <col min="12" max="12" width="12.7109375" customWidth="1"/>
    <col min="13" max="1026" width="8.7109375" customWidth="1"/>
  </cols>
  <sheetData>
    <row r="1" spans="2:12" x14ac:dyDescent="0.25">
      <c r="B1" s="110" t="s">
        <v>0</v>
      </c>
      <c r="C1" s="110"/>
      <c r="D1" s="70" t="s">
        <v>1</v>
      </c>
      <c r="E1" s="71" t="s">
        <v>2</v>
      </c>
    </row>
    <row r="2" spans="2:12" x14ac:dyDescent="0.25">
      <c r="B2" s="111" t="s">
        <v>133</v>
      </c>
      <c r="C2" s="112"/>
      <c r="D2" s="72"/>
      <c r="E2" s="73">
        <v>44</v>
      </c>
    </row>
    <row r="3" spans="2:12" x14ac:dyDescent="0.25">
      <c r="B3" s="113"/>
      <c r="C3" s="114"/>
      <c r="D3" s="72">
        <f>D2*E3/E2</f>
        <v>0</v>
      </c>
      <c r="E3" s="73">
        <v>44</v>
      </c>
    </row>
    <row r="4" spans="2:12" ht="4.5" customHeight="1" x14ac:dyDescent="0.25">
      <c r="B4" s="115"/>
      <c r="C4" s="116"/>
      <c r="D4" s="74"/>
      <c r="E4" s="74"/>
    </row>
    <row r="5" spans="2:12" x14ac:dyDescent="0.25">
      <c r="B5" s="110" t="s">
        <v>97</v>
      </c>
      <c r="C5" s="110"/>
      <c r="D5" s="74"/>
      <c r="E5" s="74"/>
      <c r="J5" s="52"/>
    </row>
    <row r="6" spans="2:12" ht="28.5" customHeight="1" x14ac:dyDescent="0.25">
      <c r="B6" s="117" t="s">
        <v>166</v>
      </c>
      <c r="C6" s="118"/>
      <c r="D6" s="118"/>
      <c r="E6" s="119"/>
    </row>
    <row r="7" spans="2:12" ht="42" customHeight="1" x14ac:dyDescent="0.25">
      <c r="B7" s="120" t="s">
        <v>3</v>
      </c>
      <c r="C7" s="121"/>
      <c r="D7" s="54" t="s">
        <v>98</v>
      </c>
      <c r="E7" s="54" t="s">
        <v>117</v>
      </c>
    </row>
    <row r="8" spans="2:12" x14ac:dyDescent="0.25">
      <c r="B8" s="104" t="s">
        <v>4</v>
      </c>
      <c r="C8" s="105"/>
      <c r="D8" s="105"/>
      <c r="E8" s="106"/>
    </row>
    <row r="9" spans="2:12" ht="5.25" customHeight="1" x14ac:dyDescent="0.25">
      <c r="B9" s="107"/>
      <c r="C9" s="108"/>
      <c r="D9" s="108"/>
      <c r="E9" s="109"/>
    </row>
    <row r="10" spans="2:12" x14ac:dyDescent="0.25">
      <c r="B10" s="38" t="s">
        <v>5</v>
      </c>
      <c r="C10" s="38"/>
      <c r="D10" s="38"/>
      <c r="E10" s="38"/>
    </row>
    <row r="11" spans="2:12" x14ac:dyDescent="0.25">
      <c r="B11" s="97" t="s">
        <v>6</v>
      </c>
      <c r="C11" s="98"/>
      <c r="D11" s="49" t="s">
        <v>7</v>
      </c>
      <c r="E11" s="50" t="s">
        <v>8</v>
      </c>
      <c r="L11" s="6"/>
    </row>
    <row r="12" spans="2:12" x14ac:dyDescent="0.25">
      <c r="B12" s="4" t="s">
        <v>9</v>
      </c>
      <c r="C12" s="4" t="s">
        <v>125</v>
      </c>
      <c r="D12" s="4"/>
      <c r="E12" s="7">
        <f>D3</f>
        <v>0</v>
      </c>
    </row>
    <row r="13" spans="2:12" x14ac:dyDescent="0.25">
      <c r="B13" s="4"/>
      <c r="C13" s="4"/>
      <c r="D13" s="8"/>
      <c r="E13" s="7"/>
    </row>
    <row r="14" spans="2:12" ht="12.75" customHeight="1" x14ac:dyDescent="0.25">
      <c r="B14" s="4"/>
      <c r="C14" s="4"/>
      <c r="D14" s="8"/>
      <c r="E14" s="7"/>
    </row>
    <row r="15" spans="2:12" ht="13.5" customHeight="1" x14ac:dyDescent="0.25">
      <c r="B15" s="4"/>
      <c r="C15" s="4"/>
      <c r="D15" s="4"/>
      <c r="E15" s="7"/>
    </row>
    <row r="16" spans="2:12" x14ac:dyDescent="0.25">
      <c r="B16" s="9"/>
      <c r="C16" s="51" t="s">
        <v>11</v>
      </c>
      <c r="D16" s="9"/>
      <c r="E16" s="10">
        <f>E12+E13+E14+E15</f>
        <v>0</v>
      </c>
    </row>
    <row r="17" spans="2:7" x14ac:dyDescent="0.25">
      <c r="B17" s="11"/>
      <c r="C17" s="11"/>
      <c r="D17" s="11"/>
      <c r="E17" s="11"/>
    </row>
    <row r="18" spans="2:7" x14ac:dyDescent="0.25">
      <c r="B18" s="38" t="s">
        <v>12</v>
      </c>
      <c r="C18" s="38"/>
      <c r="D18" s="38"/>
      <c r="E18" s="38"/>
    </row>
    <row r="19" spans="2:7" x14ac:dyDescent="0.25">
      <c r="B19" s="39" t="s">
        <v>13</v>
      </c>
      <c r="C19" s="39"/>
      <c r="D19" s="40" t="s">
        <v>7</v>
      </c>
      <c r="E19" s="39" t="s">
        <v>14</v>
      </c>
    </row>
    <row r="20" spans="2:7" x14ac:dyDescent="0.25">
      <c r="B20" s="4" t="s">
        <v>9</v>
      </c>
      <c r="C20" s="4" t="s">
        <v>15</v>
      </c>
      <c r="D20" s="8">
        <v>8.3299999999999999E-2</v>
      </c>
      <c r="E20" s="7">
        <f>$E$16*D20</f>
        <v>0</v>
      </c>
    </row>
    <row r="21" spans="2:7" x14ac:dyDescent="0.25">
      <c r="B21" s="4" t="s">
        <v>10</v>
      </c>
      <c r="C21" s="4" t="s">
        <v>16</v>
      </c>
      <c r="D21" s="8">
        <v>2.7799999999999998E-2</v>
      </c>
      <c r="E21" s="7">
        <f>$E$16*D21</f>
        <v>0</v>
      </c>
    </row>
    <row r="22" spans="2:7" x14ac:dyDescent="0.25">
      <c r="B22" s="4" t="s">
        <v>22</v>
      </c>
      <c r="C22" s="4" t="s">
        <v>160</v>
      </c>
      <c r="D22" s="8" t="e">
        <f>E22/E16</f>
        <v>#DIV/0!</v>
      </c>
      <c r="E22" s="7">
        <f>(E20+E21)*(0.08)</f>
        <v>0</v>
      </c>
      <c r="F22" s="128"/>
      <c r="G22" s="128"/>
    </row>
    <row r="23" spans="2:7" x14ac:dyDescent="0.25">
      <c r="B23" s="4" t="s">
        <v>24</v>
      </c>
      <c r="C23" s="4" t="s">
        <v>161</v>
      </c>
      <c r="D23" s="8" t="e">
        <f>E23/E16</f>
        <v>#DIV/0!</v>
      </c>
      <c r="E23" s="7">
        <f>(E20+E21)*0.29</f>
        <v>0</v>
      </c>
      <c r="F23" s="128"/>
      <c r="G23" s="128"/>
    </row>
    <row r="24" spans="2:7" x14ac:dyDescent="0.25">
      <c r="B24" s="12"/>
      <c r="C24" s="12" t="s">
        <v>17</v>
      </c>
      <c r="D24" s="13" t="e">
        <f>SUM(D20:D23)</f>
        <v>#DIV/0!</v>
      </c>
      <c r="E24" s="14" t="e">
        <f>E16*D24</f>
        <v>#DIV/0!</v>
      </c>
      <c r="F24" s="130"/>
      <c r="G24" s="136"/>
    </row>
    <row r="25" spans="2:7" x14ac:dyDescent="0.25">
      <c r="B25" s="39" t="s">
        <v>18</v>
      </c>
      <c r="C25" s="39"/>
      <c r="D25" s="40" t="s">
        <v>7</v>
      </c>
      <c r="E25" s="39" t="s">
        <v>19</v>
      </c>
      <c r="F25" s="128"/>
      <c r="G25" s="128"/>
    </row>
    <row r="26" spans="2:7" x14ac:dyDescent="0.25">
      <c r="B26" s="4" t="s">
        <v>9</v>
      </c>
      <c r="C26" s="4" t="s">
        <v>20</v>
      </c>
      <c r="D26" s="15">
        <v>0.2</v>
      </c>
      <c r="E26" s="7">
        <f t="shared" ref="E26:E34" si="0">$E$16*D26</f>
        <v>0</v>
      </c>
    </row>
    <row r="27" spans="2:7" x14ac:dyDescent="0.25">
      <c r="B27" s="4" t="s">
        <v>10</v>
      </c>
      <c r="C27" s="4" t="s">
        <v>21</v>
      </c>
      <c r="D27" s="8">
        <v>2.5000000000000001E-2</v>
      </c>
      <c r="E27" s="7">
        <f t="shared" si="0"/>
        <v>0</v>
      </c>
    </row>
    <row r="28" spans="2:7" x14ac:dyDescent="0.25">
      <c r="B28" s="4" t="s">
        <v>22</v>
      </c>
      <c r="C28" s="4" t="s">
        <v>23</v>
      </c>
      <c r="D28" s="15">
        <v>0.03</v>
      </c>
      <c r="E28" s="7">
        <f t="shared" si="0"/>
        <v>0</v>
      </c>
    </row>
    <row r="29" spans="2:7" x14ac:dyDescent="0.25">
      <c r="B29" s="4" t="s">
        <v>24</v>
      </c>
      <c r="C29" s="4" t="s">
        <v>25</v>
      </c>
      <c r="D29" s="8">
        <v>1.4999999999999999E-2</v>
      </c>
      <c r="E29" s="7">
        <f t="shared" si="0"/>
        <v>0</v>
      </c>
      <c r="G29" s="6"/>
    </row>
    <row r="30" spans="2:7" x14ac:dyDescent="0.25">
      <c r="B30" s="4" t="s">
        <v>26</v>
      </c>
      <c r="C30" s="4" t="s">
        <v>27</v>
      </c>
      <c r="D30" s="15">
        <v>0.01</v>
      </c>
      <c r="E30" s="7">
        <f t="shared" si="0"/>
        <v>0</v>
      </c>
    </row>
    <row r="31" spans="2:7" x14ac:dyDescent="0.25">
      <c r="B31" s="4" t="s">
        <v>28</v>
      </c>
      <c r="C31" s="4" t="s">
        <v>29</v>
      </c>
      <c r="D31" s="8">
        <v>6.0000000000000001E-3</v>
      </c>
      <c r="E31" s="7">
        <f t="shared" si="0"/>
        <v>0</v>
      </c>
    </row>
    <row r="32" spans="2:7" x14ac:dyDescent="0.25">
      <c r="B32" s="4" t="s">
        <v>30</v>
      </c>
      <c r="C32" s="4" t="s">
        <v>31</v>
      </c>
      <c r="D32" s="8">
        <v>2E-3</v>
      </c>
      <c r="E32" s="7">
        <f t="shared" si="0"/>
        <v>0</v>
      </c>
    </row>
    <row r="33" spans="2:5" x14ac:dyDescent="0.25">
      <c r="B33" s="4" t="s">
        <v>32</v>
      </c>
      <c r="C33" s="4" t="s">
        <v>33</v>
      </c>
      <c r="D33" s="15">
        <v>0.08</v>
      </c>
      <c r="E33" s="7">
        <f>$E$16*D33</f>
        <v>0</v>
      </c>
    </row>
    <row r="34" spans="2:5" x14ac:dyDescent="0.25">
      <c r="B34" s="12"/>
      <c r="C34" s="12" t="s">
        <v>34</v>
      </c>
      <c r="D34" s="16">
        <f>SUM(D26:D33)</f>
        <v>0.36800000000000005</v>
      </c>
      <c r="E34" s="14">
        <f t="shared" si="0"/>
        <v>0</v>
      </c>
    </row>
    <row r="35" spans="2:5" x14ac:dyDescent="0.25">
      <c r="B35" s="39" t="s">
        <v>35</v>
      </c>
      <c r="C35" s="39"/>
      <c r="D35" s="39"/>
      <c r="E35" s="39"/>
    </row>
    <row r="36" spans="2:5" x14ac:dyDescent="0.25">
      <c r="B36" s="4" t="s">
        <v>9</v>
      </c>
      <c r="C36" s="4" t="s">
        <v>36</v>
      </c>
      <c r="D36" s="4"/>
      <c r="E36" s="7">
        <f>D110</f>
        <v>165</v>
      </c>
    </row>
    <row r="37" spans="2:5" x14ac:dyDescent="0.25">
      <c r="B37" s="11" t="s">
        <v>10</v>
      </c>
      <c r="C37" s="11" t="s">
        <v>37</v>
      </c>
      <c r="D37" s="4"/>
      <c r="E37" s="7">
        <f>D120</f>
        <v>0</v>
      </c>
    </row>
    <row r="38" spans="2:5" x14ac:dyDescent="0.25">
      <c r="B38" s="11" t="s">
        <v>22</v>
      </c>
      <c r="C38" s="88" t="s">
        <v>162</v>
      </c>
      <c r="D38" s="4"/>
      <c r="E38" s="7">
        <v>52.62</v>
      </c>
    </row>
    <row r="39" spans="2:5" x14ac:dyDescent="0.25">
      <c r="B39" s="11" t="s">
        <v>24</v>
      </c>
      <c r="C39" s="11" t="s">
        <v>163</v>
      </c>
      <c r="D39" s="4"/>
      <c r="E39" s="7">
        <v>13.73</v>
      </c>
    </row>
    <row r="40" spans="2:5" x14ac:dyDescent="0.25">
      <c r="B40" s="11" t="s">
        <v>28</v>
      </c>
      <c r="C40" s="11" t="s">
        <v>105</v>
      </c>
      <c r="D40" s="4"/>
      <c r="E40" s="7">
        <v>0</v>
      </c>
    </row>
    <row r="41" spans="2:5" x14ac:dyDescent="0.25">
      <c r="B41" s="12"/>
      <c r="C41" s="12" t="s">
        <v>38</v>
      </c>
      <c r="D41" s="12"/>
      <c r="E41" s="14">
        <f>E36+E37+E38+E39++E40</f>
        <v>231.35</v>
      </c>
    </row>
    <row r="42" spans="2:5" x14ac:dyDescent="0.25">
      <c r="B42" s="9"/>
      <c r="C42" s="9" t="s">
        <v>39</v>
      </c>
      <c r="D42" s="9"/>
      <c r="E42" s="10" t="e">
        <f>E24+E34+E41</f>
        <v>#DIV/0!</v>
      </c>
    </row>
    <row r="43" spans="2:5" x14ac:dyDescent="0.25">
      <c r="B43" s="38" t="s">
        <v>40</v>
      </c>
      <c r="C43" s="38"/>
      <c r="D43" s="38"/>
      <c r="E43" s="38"/>
    </row>
    <row r="44" spans="2:5" x14ac:dyDescent="0.25">
      <c r="B44" s="99" t="s">
        <v>41</v>
      </c>
      <c r="C44" s="100"/>
      <c r="D44" s="5" t="s">
        <v>7</v>
      </c>
      <c r="E44" s="4" t="s">
        <v>42</v>
      </c>
    </row>
    <row r="45" spans="2:5" x14ac:dyDescent="0.25">
      <c r="B45" s="4" t="s">
        <v>9</v>
      </c>
      <c r="C45" s="4" t="s">
        <v>43</v>
      </c>
      <c r="D45" s="8">
        <v>4.1999999999999997E-3</v>
      </c>
      <c r="E45" s="7">
        <f t="shared" ref="E45:E51" si="1">$E$16*D45</f>
        <v>0</v>
      </c>
    </row>
    <row r="46" spans="2:5" x14ac:dyDescent="0.25">
      <c r="B46" s="4" t="s">
        <v>10</v>
      </c>
      <c r="C46" s="4" t="s">
        <v>44</v>
      </c>
      <c r="D46" s="8">
        <v>2.9999999999999997E-4</v>
      </c>
      <c r="E46" s="7">
        <f t="shared" si="1"/>
        <v>0</v>
      </c>
    </row>
    <row r="47" spans="2:5" x14ac:dyDescent="0.25">
      <c r="B47" s="4" t="s">
        <v>22</v>
      </c>
      <c r="C47" s="4" t="s">
        <v>45</v>
      </c>
      <c r="D47" s="8">
        <v>3.44E-2</v>
      </c>
      <c r="E47" s="7">
        <f t="shared" si="1"/>
        <v>0</v>
      </c>
    </row>
    <row r="48" spans="2:5" x14ac:dyDescent="0.25">
      <c r="B48" s="4" t="s">
        <v>24</v>
      </c>
      <c r="C48" s="4" t="s">
        <v>46</v>
      </c>
      <c r="D48" s="8">
        <v>1.9400000000000001E-2</v>
      </c>
      <c r="E48" s="7">
        <f t="shared" si="1"/>
        <v>0</v>
      </c>
    </row>
    <row r="49" spans="2:8" x14ac:dyDescent="0.25">
      <c r="B49" s="4" t="s">
        <v>26</v>
      </c>
      <c r="C49" s="4" t="s">
        <v>47</v>
      </c>
      <c r="D49" s="8">
        <v>7.1999999999999998E-3</v>
      </c>
      <c r="E49" s="7">
        <f t="shared" si="1"/>
        <v>0</v>
      </c>
      <c r="F49" s="128"/>
      <c r="G49" s="128"/>
      <c r="H49" s="128"/>
    </row>
    <row r="50" spans="2:8" x14ac:dyDescent="0.25">
      <c r="B50" s="4" t="s">
        <v>28</v>
      </c>
      <c r="C50" s="4" t="s">
        <v>48</v>
      </c>
      <c r="D50" s="8">
        <v>6.2E-4</v>
      </c>
      <c r="E50" s="7">
        <f t="shared" si="1"/>
        <v>0</v>
      </c>
      <c r="F50" s="128"/>
      <c r="G50" s="128"/>
      <c r="H50" s="128"/>
    </row>
    <row r="51" spans="2:8" x14ac:dyDescent="0.25">
      <c r="B51" s="41"/>
      <c r="C51" s="41" t="s">
        <v>49</v>
      </c>
      <c r="D51" s="42">
        <f>SUM(D45:D50)*100%</f>
        <v>6.6119999999999998E-2</v>
      </c>
      <c r="E51" s="10">
        <f t="shared" si="1"/>
        <v>0</v>
      </c>
      <c r="F51" s="130"/>
      <c r="G51" s="136"/>
      <c r="H51" s="128"/>
    </row>
    <row r="52" spans="2:8" x14ac:dyDescent="0.25">
      <c r="B52" s="4"/>
      <c r="C52" s="4"/>
      <c r="D52" s="4"/>
      <c r="E52" s="4"/>
      <c r="F52" s="128"/>
      <c r="G52" s="129"/>
      <c r="H52" s="128"/>
    </row>
    <row r="53" spans="2:8" x14ac:dyDescent="0.25">
      <c r="B53" s="38" t="s">
        <v>50</v>
      </c>
      <c r="C53" s="38"/>
      <c r="D53" s="38"/>
      <c r="E53" s="38"/>
      <c r="F53" s="128"/>
      <c r="G53" s="128"/>
      <c r="H53" s="128"/>
    </row>
    <row r="54" spans="2:8" x14ac:dyDescent="0.25">
      <c r="B54" s="4" t="s">
        <v>51</v>
      </c>
      <c r="C54" s="4"/>
      <c r="D54" s="5" t="s">
        <v>7</v>
      </c>
      <c r="E54" s="4" t="s">
        <v>42</v>
      </c>
    </row>
    <row r="55" spans="2:8" x14ac:dyDescent="0.25">
      <c r="B55" s="4" t="s">
        <v>9</v>
      </c>
      <c r="C55" s="4" t="s">
        <v>52</v>
      </c>
      <c r="D55" s="8">
        <v>8.3299999999999999E-2</v>
      </c>
      <c r="E55" s="7">
        <f t="shared" ref="E55:E65" si="2">$E$16*D55</f>
        <v>0</v>
      </c>
    </row>
    <row r="56" spans="2:8" ht="12" customHeight="1" x14ac:dyDescent="0.25">
      <c r="B56" s="4" t="s">
        <v>10</v>
      </c>
      <c r="C56" s="4" t="s">
        <v>53</v>
      </c>
      <c r="D56" s="8">
        <v>2.8E-3</v>
      </c>
      <c r="E56" s="7">
        <f t="shared" si="2"/>
        <v>0</v>
      </c>
    </row>
    <row r="57" spans="2:8" x14ac:dyDescent="0.25">
      <c r="B57" s="4" t="s">
        <v>22</v>
      </c>
      <c r="C57" s="4" t="s">
        <v>54</v>
      </c>
      <c r="D57" s="8">
        <v>2.0000000000000001E-4</v>
      </c>
      <c r="E57" s="7">
        <f t="shared" si="2"/>
        <v>0</v>
      </c>
    </row>
    <row r="58" spans="2:8" x14ac:dyDescent="0.25">
      <c r="B58" s="4" t="s">
        <v>24</v>
      </c>
      <c r="C58" s="4" t="s">
        <v>55</v>
      </c>
      <c r="D58" s="8">
        <v>6.9999999999999999E-4</v>
      </c>
      <c r="E58" s="7">
        <f t="shared" si="2"/>
        <v>0</v>
      </c>
    </row>
    <row r="59" spans="2:8" x14ac:dyDescent="0.25">
      <c r="B59" s="4" t="s">
        <v>26</v>
      </c>
      <c r="C59" s="4" t="s">
        <v>56</v>
      </c>
      <c r="D59" s="8">
        <v>2.8999999999999998E-3</v>
      </c>
      <c r="E59" s="7">
        <f t="shared" si="2"/>
        <v>0</v>
      </c>
    </row>
    <row r="60" spans="2:8" x14ac:dyDescent="0.25">
      <c r="B60" s="4" t="s">
        <v>28</v>
      </c>
      <c r="C60" s="4" t="s">
        <v>57</v>
      </c>
      <c r="D60" s="8">
        <v>1.3899999999999999E-2</v>
      </c>
      <c r="E60" s="7">
        <f t="shared" si="2"/>
        <v>0</v>
      </c>
    </row>
    <row r="61" spans="2:8" x14ac:dyDescent="0.25">
      <c r="B61" s="18" t="s">
        <v>58</v>
      </c>
      <c r="C61" s="12"/>
      <c r="D61" s="13">
        <f>D55+D56+D57+D58+D59+D60</f>
        <v>0.1038</v>
      </c>
      <c r="E61" s="14">
        <f t="shared" si="2"/>
        <v>0</v>
      </c>
    </row>
    <row r="62" spans="2:8" x14ac:dyDescent="0.25">
      <c r="B62" s="4" t="s">
        <v>59</v>
      </c>
      <c r="C62" s="19" t="s">
        <v>60</v>
      </c>
      <c r="D62" s="8">
        <v>1.9599999999999999E-2</v>
      </c>
      <c r="E62" s="7">
        <f t="shared" si="2"/>
        <v>0</v>
      </c>
    </row>
    <row r="63" spans="2:8" x14ac:dyDescent="0.25">
      <c r="B63" s="12" t="s">
        <v>61</v>
      </c>
      <c r="C63" s="12"/>
      <c r="D63" s="13">
        <f>D61+D62</f>
        <v>0.12340000000000001</v>
      </c>
      <c r="E63" s="14">
        <f t="shared" si="2"/>
        <v>0</v>
      </c>
      <c r="G63" s="6"/>
    </row>
    <row r="64" spans="2:8" x14ac:dyDescent="0.25">
      <c r="B64" s="4" t="s">
        <v>62</v>
      </c>
      <c r="C64" s="4" t="s">
        <v>63</v>
      </c>
      <c r="D64" s="8">
        <v>4.5400000000000003E-2</v>
      </c>
      <c r="E64" s="7">
        <f t="shared" si="2"/>
        <v>0</v>
      </c>
      <c r="F64" s="128"/>
      <c r="G64" s="128"/>
    </row>
    <row r="65" spans="2:10" x14ac:dyDescent="0.25">
      <c r="B65" s="12" t="s">
        <v>64</v>
      </c>
      <c r="C65" s="12"/>
      <c r="D65" s="13">
        <f>D63+D64</f>
        <v>0.16880000000000001</v>
      </c>
      <c r="E65" s="14">
        <f t="shared" si="2"/>
        <v>0</v>
      </c>
      <c r="F65" s="128"/>
      <c r="G65" s="128"/>
    </row>
    <row r="66" spans="2:10" x14ac:dyDescent="0.25">
      <c r="B66" s="43"/>
      <c r="C66" s="43" t="s">
        <v>96</v>
      </c>
      <c r="D66" s="44">
        <f>D65</f>
        <v>0.16880000000000001</v>
      </c>
      <c r="E66" s="45">
        <f>E65</f>
        <v>0</v>
      </c>
      <c r="F66" s="130"/>
      <c r="G66" s="136"/>
    </row>
    <row r="67" spans="2:10" x14ac:dyDescent="0.25">
      <c r="B67" s="38" t="s">
        <v>65</v>
      </c>
      <c r="C67" s="38"/>
      <c r="D67" s="38"/>
      <c r="E67" s="38"/>
      <c r="F67" s="128"/>
      <c r="G67" s="128"/>
    </row>
    <row r="68" spans="2:10" x14ac:dyDescent="0.25">
      <c r="B68" s="99" t="s">
        <v>101</v>
      </c>
      <c r="C68" s="100"/>
      <c r="D68" s="4"/>
      <c r="E68" s="4" t="s">
        <v>42</v>
      </c>
    </row>
    <row r="69" spans="2:10" x14ac:dyDescent="0.25">
      <c r="B69" s="4" t="s">
        <v>9</v>
      </c>
      <c r="C69" s="4" t="s">
        <v>99</v>
      </c>
      <c r="D69" s="4"/>
      <c r="E69" s="7">
        <f>E130</f>
        <v>0</v>
      </c>
    </row>
    <row r="70" spans="2:10" x14ac:dyDescent="0.25">
      <c r="B70" s="4"/>
      <c r="C70" s="4"/>
      <c r="D70" s="4"/>
      <c r="E70" s="7"/>
    </row>
    <row r="71" spans="2:10" x14ac:dyDescent="0.25">
      <c r="B71" s="4"/>
      <c r="C71" s="4"/>
      <c r="D71" s="4"/>
      <c r="E71" s="7"/>
    </row>
    <row r="72" spans="2:10" x14ac:dyDescent="0.25">
      <c r="B72" s="46"/>
      <c r="C72" s="46" t="s">
        <v>66</v>
      </c>
      <c r="D72" s="41"/>
      <c r="E72" s="47">
        <f>E69+E70+E71</f>
        <v>0</v>
      </c>
    </row>
    <row r="73" spans="2:10" x14ac:dyDescent="0.25">
      <c r="B73" s="20"/>
      <c r="C73" s="20"/>
      <c r="D73" s="4"/>
      <c r="E73" s="4"/>
    </row>
    <row r="74" spans="2:10" x14ac:dyDescent="0.25">
      <c r="B74" s="38"/>
      <c r="C74" s="38" t="s">
        <v>67</v>
      </c>
      <c r="D74" s="38"/>
      <c r="E74" s="38"/>
    </row>
    <row r="75" spans="2:10" x14ac:dyDescent="0.25">
      <c r="B75" s="99" t="s">
        <v>68</v>
      </c>
      <c r="C75" s="100"/>
      <c r="D75" s="5" t="s">
        <v>7</v>
      </c>
      <c r="E75" s="4" t="s">
        <v>42</v>
      </c>
    </row>
    <row r="76" spans="2:10" x14ac:dyDescent="0.25">
      <c r="B76" s="4" t="s">
        <v>9</v>
      </c>
      <c r="C76" s="4" t="s">
        <v>69</v>
      </c>
      <c r="D76" s="8">
        <v>0.05</v>
      </c>
      <c r="E76" s="7" t="e">
        <f>E92*D76</f>
        <v>#DIV/0!</v>
      </c>
      <c r="F76" s="17"/>
      <c r="G76" s="6"/>
      <c r="J76" s="17"/>
    </row>
    <row r="77" spans="2:10" x14ac:dyDescent="0.25">
      <c r="B77" s="4" t="s">
        <v>10</v>
      </c>
      <c r="C77" s="4" t="s">
        <v>70</v>
      </c>
      <c r="D77" s="8">
        <v>0.05</v>
      </c>
      <c r="E77" s="7" t="e">
        <f>E93*D77</f>
        <v>#DIV/0!</v>
      </c>
    </row>
    <row r="78" spans="2:10" x14ac:dyDescent="0.25">
      <c r="B78" s="21" t="s">
        <v>22</v>
      </c>
      <c r="C78" s="21" t="s">
        <v>71</v>
      </c>
      <c r="D78" s="21"/>
      <c r="E78" s="22"/>
    </row>
    <row r="79" spans="2:10" x14ac:dyDescent="0.25">
      <c r="B79" s="4" t="s">
        <v>72</v>
      </c>
      <c r="C79" s="4" t="s">
        <v>73</v>
      </c>
      <c r="D79" s="8">
        <v>1.6500000000000001E-2</v>
      </c>
      <c r="E79" s="7" t="e">
        <f>D79*$E$83</f>
        <v>#DIV/0!</v>
      </c>
    </row>
    <row r="80" spans="2:10" x14ac:dyDescent="0.25">
      <c r="B80" s="4" t="s">
        <v>74</v>
      </c>
      <c r="C80" s="4" t="s">
        <v>75</v>
      </c>
      <c r="D80" s="8">
        <v>7.5999999999999998E-2</v>
      </c>
      <c r="E80" s="7" t="e">
        <f>D80*$E$83</f>
        <v>#DIV/0!</v>
      </c>
    </row>
    <row r="81" spans="2:10" x14ac:dyDescent="0.25">
      <c r="B81" s="4" t="s">
        <v>76</v>
      </c>
      <c r="C81" s="4" t="s">
        <v>77</v>
      </c>
      <c r="D81" s="15">
        <v>0.05</v>
      </c>
      <c r="E81" s="7" t="e">
        <f>D81*$E$83</f>
        <v>#DIV/0!</v>
      </c>
      <c r="F81" s="128"/>
      <c r="G81" s="128"/>
      <c r="H81" s="128"/>
    </row>
    <row r="82" spans="2:10" x14ac:dyDescent="0.25">
      <c r="B82" s="4"/>
      <c r="C82" s="50" t="s">
        <v>78</v>
      </c>
      <c r="D82" s="8">
        <f>SUM(D79+D80+D81)</f>
        <v>0.14250000000000002</v>
      </c>
      <c r="E82" s="7" t="e">
        <f>D82*$E$83</f>
        <v>#DIV/0!</v>
      </c>
      <c r="F82" s="128"/>
      <c r="G82" s="129"/>
      <c r="H82" s="128"/>
    </row>
    <row r="83" spans="2:10" x14ac:dyDescent="0.25">
      <c r="B83" s="4"/>
      <c r="C83" s="4"/>
      <c r="D83" s="4"/>
      <c r="E83" s="23" t="e">
        <f>($E$94)/((100-14.25)/100)</f>
        <v>#DIV/0!</v>
      </c>
      <c r="F83" s="130"/>
      <c r="G83" s="137"/>
      <c r="H83" s="139"/>
    </row>
    <row r="84" spans="2:10" x14ac:dyDescent="0.25">
      <c r="B84" s="4"/>
      <c r="C84" s="4"/>
      <c r="D84" s="4"/>
      <c r="E84" s="24"/>
      <c r="F84" s="130"/>
      <c r="G84" s="128"/>
      <c r="H84" s="128"/>
    </row>
    <row r="85" spans="2:10" x14ac:dyDescent="0.25">
      <c r="B85" s="101" t="s">
        <v>79</v>
      </c>
      <c r="C85" s="101"/>
      <c r="D85" s="101"/>
      <c r="E85" s="101"/>
      <c r="F85" s="130"/>
      <c r="G85" s="128"/>
      <c r="H85" s="128"/>
    </row>
    <row r="86" spans="2:10" x14ac:dyDescent="0.25">
      <c r="B86" s="102" t="s">
        <v>80</v>
      </c>
      <c r="C86" s="102"/>
      <c r="D86" s="102"/>
      <c r="E86" s="102"/>
      <c r="F86" s="133"/>
      <c r="G86" s="133"/>
      <c r="H86" s="133"/>
      <c r="I86" s="25"/>
      <c r="J86" s="25"/>
    </row>
    <row r="87" spans="2:10" x14ac:dyDescent="0.25">
      <c r="B87" s="5" t="s">
        <v>9</v>
      </c>
      <c r="C87" s="92" t="s">
        <v>5</v>
      </c>
      <c r="D87" s="92"/>
      <c r="E87" s="26">
        <f>E16</f>
        <v>0</v>
      </c>
      <c r="F87" s="27"/>
      <c r="G87" s="27"/>
      <c r="H87" s="27"/>
      <c r="I87" s="27"/>
      <c r="J87" s="28"/>
    </row>
    <row r="88" spans="2:10" x14ac:dyDescent="0.25">
      <c r="B88" s="5" t="s">
        <v>10</v>
      </c>
      <c r="C88" s="92" t="s">
        <v>12</v>
      </c>
      <c r="D88" s="92"/>
      <c r="E88" s="26" t="e">
        <f>E42</f>
        <v>#DIV/0!</v>
      </c>
      <c r="F88" s="27"/>
      <c r="G88" s="27"/>
      <c r="H88" s="27"/>
      <c r="I88" s="27"/>
      <c r="J88" s="28"/>
    </row>
    <row r="89" spans="2:10" x14ac:dyDescent="0.25">
      <c r="B89" s="5" t="s">
        <v>22</v>
      </c>
      <c r="C89" s="103" t="s">
        <v>40</v>
      </c>
      <c r="D89" s="103"/>
      <c r="E89" s="26">
        <f>E51</f>
        <v>0</v>
      </c>
      <c r="F89" s="27"/>
      <c r="G89" s="27"/>
      <c r="H89" s="27"/>
      <c r="I89" s="27"/>
      <c r="J89" s="28"/>
    </row>
    <row r="90" spans="2:10" x14ac:dyDescent="0.25">
      <c r="B90" s="5" t="s">
        <v>24</v>
      </c>
      <c r="C90" s="92" t="s">
        <v>50</v>
      </c>
      <c r="D90" s="92"/>
      <c r="E90" s="26">
        <f>E66</f>
        <v>0</v>
      </c>
      <c r="F90" s="27"/>
      <c r="G90" s="27"/>
      <c r="H90" s="27"/>
      <c r="I90" s="27"/>
      <c r="J90" s="28"/>
    </row>
    <row r="91" spans="2:10" x14ac:dyDescent="0.25">
      <c r="B91" s="5" t="s">
        <v>26</v>
      </c>
      <c r="C91" s="92" t="s">
        <v>65</v>
      </c>
      <c r="D91" s="92"/>
      <c r="E91" s="26">
        <f>E72</f>
        <v>0</v>
      </c>
      <c r="F91" s="27"/>
      <c r="G91" s="27"/>
      <c r="H91" s="27"/>
      <c r="I91" s="27"/>
      <c r="J91" s="28"/>
    </row>
    <row r="92" spans="2:10" x14ac:dyDescent="0.25">
      <c r="B92" s="92" t="s">
        <v>81</v>
      </c>
      <c r="C92" s="92"/>
      <c r="D92" s="92"/>
      <c r="E92" s="26" t="e">
        <f>E16+E42+E51+E66+E72</f>
        <v>#DIV/0!</v>
      </c>
      <c r="F92" s="27"/>
      <c r="G92" s="27"/>
      <c r="H92" s="27"/>
      <c r="I92" s="27"/>
      <c r="J92" s="28"/>
    </row>
    <row r="93" spans="2:10" x14ac:dyDescent="0.25">
      <c r="B93" s="92" t="s">
        <v>82</v>
      </c>
      <c r="C93" s="92"/>
      <c r="D93" s="92"/>
      <c r="E93" s="26" t="e">
        <f>E92+E76</f>
        <v>#DIV/0!</v>
      </c>
      <c r="F93" s="27"/>
      <c r="G93" s="27"/>
      <c r="H93" s="27"/>
      <c r="I93" s="27"/>
      <c r="J93" s="28"/>
    </row>
    <row r="94" spans="2:10" x14ac:dyDescent="0.25">
      <c r="B94" s="93" t="s">
        <v>83</v>
      </c>
      <c r="C94" s="93"/>
      <c r="D94" s="93"/>
      <c r="E94" s="48" t="e">
        <f>E93+E77</f>
        <v>#DIV/0!</v>
      </c>
      <c r="F94" s="29"/>
      <c r="G94" s="29"/>
      <c r="H94" s="29"/>
      <c r="I94" s="29"/>
      <c r="J94" s="30"/>
    </row>
    <row r="95" spans="2:10" x14ac:dyDescent="0.25">
      <c r="B95" s="5" t="s">
        <v>28</v>
      </c>
      <c r="C95" s="20" t="s">
        <v>84</v>
      </c>
      <c r="D95" s="20"/>
      <c r="E95" s="26" t="e">
        <f>E82</f>
        <v>#DIV/0!</v>
      </c>
      <c r="F95" s="27"/>
      <c r="G95" s="27"/>
      <c r="H95" s="27"/>
      <c r="I95" s="27"/>
      <c r="J95" s="28"/>
    </row>
    <row r="96" spans="2:10" x14ac:dyDescent="0.25">
      <c r="B96" s="94" t="s">
        <v>85</v>
      </c>
      <c r="C96" s="94"/>
      <c r="D96" s="94"/>
      <c r="E96" s="75" t="e">
        <f>E94+E95</f>
        <v>#DIV/0!</v>
      </c>
      <c r="F96" s="25"/>
      <c r="G96" s="25"/>
      <c r="H96" s="25"/>
      <c r="I96" s="25"/>
      <c r="J96" s="30"/>
    </row>
    <row r="97" spans="2:8" ht="15" customHeight="1" x14ac:dyDescent="0.25">
      <c r="B97" s="25"/>
      <c r="C97" s="95"/>
      <c r="D97" s="95"/>
      <c r="E97" s="25"/>
      <c r="F97" s="25"/>
      <c r="G97" s="25"/>
    </row>
    <row r="98" spans="2:8" ht="2.25" customHeight="1" x14ac:dyDescent="0.25">
      <c r="B98" s="25"/>
      <c r="C98" s="60"/>
      <c r="D98" s="60"/>
      <c r="E98" s="25"/>
      <c r="F98" s="25"/>
      <c r="G98" s="25"/>
    </row>
    <row r="99" spans="2:8" hidden="1" x14ac:dyDescent="0.25">
      <c r="B99" s="25"/>
      <c r="C99" s="56"/>
      <c r="D99" s="57"/>
      <c r="E99" s="25"/>
      <c r="F99" s="25"/>
      <c r="G99" s="25"/>
    </row>
    <row r="100" spans="2:8" hidden="1" x14ac:dyDescent="0.25">
      <c r="B100" s="25"/>
      <c r="C100" s="52"/>
      <c r="D100" s="58"/>
      <c r="E100" s="25"/>
      <c r="F100" s="25"/>
      <c r="G100" s="25"/>
    </row>
    <row r="101" spans="2:8" hidden="1" x14ac:dyDescent="0.25">
      <c r="B101" s="25"/>
      <c r="C101" s="52"/>
      <c r="D101" s="58"/>
      <c r="E101" s="25"/>
      <c r="F101" s="25"/>
      <c r="G101" s="25"/>
    </row>
    <row r="102" spans="2:8" hidden="1" x14ac:dyDescent="0.25">
      <c r="B102" s="25"/>
      <c r="C102" s="52"/>
      <c r="D102" s="59"/>
      <c r="E102" s="25"/>
      <c r="F102" s="25"/>
      <c r="G102" s="25"/>
    </row>
    <row r="103" spans="2:8" hidden="1" x14ac:dyDescent="0.25">
      <c r="B103" s="25"/>
      <c r="C103" s="25"/>
      <c r="D103" s="25"/>
      <c r="E103" s="25"/>
      <c r="F103" s="25"/>
      <c r="G103" s="25"/>
    </row>
    <row r="104" spans="2:8" x14ac:dyDescent="0.25">
      <c r="C104" s="89" t="s">
        <v>86</v>
      </c>
      <c r="D104" s="89"/>
    </row>
    <row r="105" spans="2:8" x14ac:dyDescent="0.25">
      <c r="C105" s="31" t="s">
        <v>87</v>
      </c>
      <c r="D105" s="2" t="s">
        <v>124</v>
      </c>
    </row>
    <row r="106" spans="2:8" x14ac:dyDescent="0.25">
      <c r="C106" s="1" t="s">
        <v>104</v>
      </c>
      <c r="D106" s="31">
        <v>2</v>
      </c>
    </row>
    <row r="107" spans="2:8" x14ac:dyDescent="0.25">
      <c r="C107" s="1" t="s">
        <v>102</v>
      </c>
      <c r="D107" s="32">
        <v>3.75</v>
      </c>
    </row>
    <row r="108" spans="2:8" x14ac:dyDescent="0.25">
      <c r="C108" s="1" t="s">
        <v>88</v>
      </c>
      <c r="D108" s="31">
        <v>22</v>
      </c>
      <c r="H108" s="28"/>
    </row>
    <row r="109" spans="2:8" x14ac:dyDescent="0.25">
      <c r="C109" s="1" t="s">
        <v>103</v>
      </c>
      <c r="D109" s="32">
        <f>6%*D111</f>
        <v>0</v>
      </c>
    </row>
    <row r="110" spans="2:8" x14ac:dyDescent="0.25">
      <c r="C110" s="33" t="s">
        <v>89</v>
      </c>
      <c r="D110" s="64">
        <f>(D106*D107*D108)-D109</f>
        <v>165</v>
      </c>
    </row>
    <row r="111" spans="2:8" x14ac:dyDescent="0.25">
      <c r="C111" s="33" t="s">
        <v>123</v>
      </c>
      <c r="D111" s="34">
        <f>E12</f>
        <v>0</v>
      </c>
    </row>
    <row r="114" spans="2:5" x14ac:dyDescent="0.25">
      <c r="C114" s="89" t="s">
        <v>90</v>
      </c>
      <c r="D114" s="89"/>
    </row>
    <row r="115" spans="2:5" x14ac:dyDescent="0.25">
      <c r="C115" s="31" t="s">
        <v>87</v>
      </c>
      <c r="D115" s="2" t="s">
        <v>124</v>
      </c>
    </row>
    <row r="116" spans="2:5" x14ac:dyDescent="0.25">
      <c r="C116" s="1" t="s">
        <v>164</v>
      </c>
      <c r="D116" s="32"/>
    </row>
    <row r="117" spans="2:5" x14ac:dyDescent="0.25">
      <c r="C117" s="1" t="s">
        <v>91</v>
      </c>
      <c r="D117" s="31">
        <v>22</v>
      </c>
    </row>
    <row r="118" spans="2:5" x14ac:dyDescent="0.25">
      <c r="C118" s="35" t="s">
        <v>92</v>
      </c>
      <c r="D118" s="36">
        <f>0.2*D119</f>
        <v>0</v>
      </c>
    </row>
    <row r="119" spans="2:5" x14ac:dyDescent="0.25">
      <c r="C119" s="33" t="s">
        <v>93</v>
      </c>
      <c r="D119" s="32">
        <f>D116*D117</f>
        <v>0</v>
      </c>
    </row>
    <row r="120" spans="2:5" x14ac:dyDescent="0.25">
      <c r="C120" s="4" t="s">
        <v>94</v>
      </c>
      <c r="D120" s="65">
        <f>D119-D118</f>
        <v>0</v>
      </c>
    </row>
    <row r="123" spans="2:5" x14ac:dyDescent="0.25">
      <c r="B123" s="55"/>
      <c r="C123" s="89" t="s">
        <v>122</v>
      </c>
      <c r="D123" s="89"/>
      <c r="E123" s="55"/>
    </row>
    <row r="124" spans="2:5" x14ac:dyDescent="0.25">
      <c r="B124" s="4" t="s">
        <v>116</v>
      </c>
      <c r="C124" s="31" t="s">
        <v>87</v>
      </c>
      <c r="D124" s="2" t="s">
        <v>115</v>
      </c>
      <c r="E124" s="5" t="s">
        <v>120</v>
      </c>
    </row>
    <row r="125" spans="2:5" x14ac:dyDescent="0.25">
      <c r="B125" s="5">
        <v>4</v>
      </c>
      <c r="C125" s="3" t="s">
        <v>106</v>
      </c>
      <c r="D125" s="32"/>
      <c r="E125" s="37">
        <f>D125*B125</f>
        <v>0</v>
      </c>
    </row>
    <row r="126" spans="2:5" x14ac:dyDescent="0.25">
      <c r="B126" s="5">
        <v>4</v>
      </c>
      <c r="C126" s="3" t="s">
        <v>107</v>
      </c>
      <c r="D126" s="32"/>
      <c r="E126" s="37">
        <f>D126*B126</f>
        <v>0</v>
      </c>
    </row>
    <row r="127" spans="2:5" x14ac:dyDescent="0.25">
      <c r="B127" s="5">
        <v>10</v>
      </c>
      <c r="C127" s="3" t="s">
        <v>108</v>
      </c>
      <c r="D127" s="32"/>
      <c r="E127" s="37">
        <f>D127*B127</f>
        <v>0</v>
      </c>
    </row>
    <row r="128" spans="2:5" x14ac:dyDescent="0.25">
      <c r="B128" s="5">
        <v>1</v>
      </c>
      <c r="C128" s="3" t="s">
        <v>109</v>
      </c>
      <c r="D128" s="37"/>
      <c r="E128" s="37">
        <f>D128*B128</f>
        <v>0</v>
      </c>
    </row>
    <row r="129" spans="2:5" x14ac:dyDescent="0.25">
      <c r="B129" s="5">
        <v>2</v>
      </c>
      <c r="C129" s="3" t="s">
        <v>110</v>
      </c>
      <c r="D129" s="37"/>
      <c r="E129" s="37">
        <f>D129*B129</f>
        <v>0</v>
      </c>
    </row>
    <row r="130" spans="2:5" x14ac:dyDescent="0.25">
      <c r="B130" s="4"/>
      <c r="C130" s="90" t="s">
        <v>121</v>
      </c>
      <c r="D130" s="91"/>
      <c r="E130" s="63">
        <f>SUM(E125:E129)/12</f>
        <v>0</v>
      </c>
    </row>
  </sheetData>
  <mergeCells count="26">
    <mergeCell ref="C123:D123"/>
    <mergeCell ref="C130:D130"/>
    <mergeCell ref="B93:D93"/>
    <mergeCell ref="B94:D94"/>
    <mergeCell ref="B96:D96"/>
    <mergeCell ref="C97:D97"/>
    <mergeCell ref="C104:D104"/>
    <mergeCell ref="C114:D114"/>
    <mergeCell ref="B92:D92"/>
    <mergeCell ref="B11:C11"/>
    <mergeCell ref="B44:C44"/>
    <mergeCell ref="B68:C68"/>
    <mergeCell ref="B75:C75"/>
    <mergeCell ref="B85:E85"/>
    <mergeCell ref="B86:E86"/>
    <mergeCell ref="C87:D87"/>
    <mergeCell ref="C88:D88"/>
    <mergeCell ref="C89:D89"/>
    <mergeCell ref="C90:D90"/>
    <mergeCell ref="C91:D91"/>
    <mergeCell ref="B8:E9"/>
    <mergeCell ref="B1:C1"/>
    <mergeCell ref="B2:C4"/>
    <mergeCell ref="B5:C5"/>
    <mergeCell ref="B6:E6"/>
    <mergeCell ref="B7:C7"/>
  </mergeCells>
  <pageMargins left="0.511811024" right="0.511811024" top="0.78740157499999996" bottom="0.78740157499999996" header="0.31496062000000002" footer="0.31496062000000002"/>
  <pageSetup paperSize="9" scale="62" orientation="portrait" r:id="rId1"/>
  <rowBreaks count="1" manualBreakCount="1">
    <brk id="73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5B9F0-AD32-4AAF-8C16-68F6CE393D1C}">
  <sheetPr>
    <tabColor theme="4" tint="-0.249977111117893"/>
  </sheetPr>
  <dimension ref="C1:H16"/>
  <sheetViews>
    <sheetView tabSelected="1" view="pageBreakPreview" zoomScale="60" zoomScaleNormal="100" workbookViewId="0">
      <selection activeCell="M24" sqref="M24"/>
    </sheetView>
  </sheetViews>
  <sheetFormatPr defaultRowHeight="15" x14ac:dyDescent="0.25"/>
  <cols>
    <col min="1" max="1" width="2.5703125" customWidth="1"/>
    <col min="2" max="2" width="2.42578125" customWidth="1"/>
    <col min="3" max="3" width="39.42578125" customWidth="1"/>
    <col min="4" max="4" width="10.85546875" customWidth="1"/>
    <col min="5" max="5" width="9.42578125" customWidth="1"/>
    <col min="6" max="6" width="19" customWidth="1"/>
    <col min="7" max="7" width="20.7109375" customWidth="1"/>
    <col min="8" max="8" width="24.28515625" customWidth="1"/>
    <col min="9" max="9" width="5.28515625" customWidth="1"/>
  </cols>
  <sheetData>
    <row r="1" spans="3:8" ht="15.75" thickBot="1" x14ac:dyDescent="0.3"/>
    <row r="2" spans="3:8" x14ac:dyDescent="0.25">
      <c r="C2" s="122" t="s">
        <v>143</v>
      </c>
      <c r="D2" s="123"/>
      <c r="E2" s="123"/>
      <c r="F2" s="123"/>
      <c r="G2" s="123"/>
      <c r="H2" s="124"/>
    </row>
    <row r="3" spans="3:8" ht="15.75" thickBot="1" x14ac:dyDescent="0.3">
      <c r="C3" s="125"/>
      <c r="D3" s="126"/>
      <c r="E3" s="126"/>
      <c r="F3" s="126"/>
      <c r="G3" s="126"/>
      <c r="H3" s="127"/>
    </row>
    <row r="4" spans="3:8" ht="39" customHeight="1" x14ac:dyDescent="0.25">
      <c r="C4" s="81" t="s">
        <v>87</v>
      </c>
      <c r="D4" s="81" t="s">
        <v>152</v>
      </c>
      <c r="E4" s="81" t="s">
        <v>154</v>
      </c>
      <c r="F4" s="81" t="s">
        <v>149</v>
      </c>
      <c r="G4" s="81" t="s">
        <v>150</v>
      </c>
      <c r="H4" s="81" t="s">
        <v>151</v>
      </c>
    </row>
    <row r="5" spans="3:8" ht="26.25" customHeight="1" x14ac:dyDescent="0.25">
      <c r="C5" s="76" t="s">
        <v>139</v>
      </c>
      <c r="D5" s="78" t="s">
        <v>153</v>
      </c>
      <c r="E5" s="68">
        <v>12</v>
      </c>
      <c r="F5" s="67" t="e">
        <f>'Faxineiro 44h'!E96</f>
        <v>#DIV/0!</v>
      </c>
      <c r="G5" s="67" t="e">
        <f>F5*E5</f>
        <v>#DIV/0!</v>
      </c>
      <c r="H5" s="67" t="e">
        <f>G5*12</f>
        <v>#DIV/0!</v>
      </c>
    </row>
    <row r="6" spans="3:8" ht="26.25" customHeight="1" x14ac:dyDescent="0.25">
      <c r="C6" s="76" t="s">
        <v>142</v>
      </c>
      <c r="D6" s="78" t="s">
        <v>153</v>
      </c>
      <c r="E6" s="68">
        <v>5</v>
      </c>
      <c r="F6" s="67" t="e">
        <f>'Faxineiro 30h'!F96</f>
        <v>#DIV/0!</v>
      </c>
      <c r="G6" s="67" t="e">
        <f t="shared" ref="G6:G11" si="0">F6*E6</f>
        <v>#DIV/0!</v>
      </c>
      <c r="H6" s="67" t="e">
        <f t="shared" ref="H6:H12" si="1">G6*12</f>
        <v>#DIV/0!</v>
      </c>
    </row>
    <row r="7" spans="3:8" ht="26.25" customHeight="1" x14ac:dyDescent="0.25">
      <c r="C7" s="76" t="s">
        <v>144</v>
      </c>
      <c r="D7" s="78" t="s">
        <v>153</v>
      </c>
      <c r="E7" s="68">
        <v>3</v>
      </c>
      <c r="F7" s="67" t="e">
        <f>'Faxineiro 30h com insalubridade'!F96</f>
        <v>#DIV/0!</v>
      </c>
      <c r="G7" s="67" t="e">
        <f t="shared" si="0"/>
        <v>#DIV/0!</v>
      </c>
      <c r="H7" s="67" t="e">
        <f t="shared" si="1"/>
        <v>#DIV/0!</v>
      </c>
    </row>
    <row r="8" spans="3:8" ht="26.25" customHeight="1" x14ac:dyDescent="0.25">
      <c r="C8" s="76" t="s">
        <v>145</v>
      </c>
      <c r="D8" s="78" t="s">
        <v>153</v>
      </c>
      <c r="E8" s="68">
        <v>1</v>
      </c>
      <c r="F8" s="67" t="e">
        <f>'Limp vidros 30h periculosidade'!E96</f>
        <v>#DIV/0!</v>
      </c>
      <c r="G8" s="67" t="e">
        <f t="shared" si="0"/>
        <v>#DIV/0!</v>
      </c>
      <c r="H8" s="67" t="e">
        <f t="shared" si="1"/>
        <v>#DIV/0!</v>
      </c>
    </row>
    <row r="9" spans="3:8" ht="26.25" customHeight="1" x14ac:dyDescent="0.25">
      <c r="C9" s="77" t="s">
        <v>147</v>
      </c>
      <c r="D9" s="78" t="s">
        <v>153</v>
      </c>
      <c r="E9" s="68">
        <v>3</v>
      </c>
      <c r="F9" s="67" t="e">
        <f>'Copeira 44h'!E96</f>
        <v>#DIV/0!</v>
      </c>
      <c r="G9" s="67" t="e">
        <f t="shared" si="0"/>
        <v>#DIV/0!</v>
      </c>
      <c r="H9" s="67" t="e">
        <f t="shared" si="1"/>
        <v>#DIV/0!</v>
      </c>
    </row>
    <row r="10" spans="3:8" ht="26.25" customHeight="1" x14ac:dyDescent="0.25">
      <c r="C10" s="76" t="s">
        <v>148</v>
      </c>
      <c r="D10" s="78" t="s">
        <v>153</v>
      </c>
      <c r="E10" s="68">
        <v>1</v>
      </c>
      <c r="F10" s="67" t="e">
        <f>'Copeira 30h'!E96</f>
        <v>#DIV/0!</v>
      </c>
      <c r="G10" s="67" t="e">
        <f t="shared" si="0"/>
        <v>#DIV/0!</v>
      </c>
      <c r="H10" s="67" t="e">
        <f t="shared" si="1"/>
        <v>#DIV/0!</v>
      </c>
    </row>
    <row r="11" spans="3:8" ht="26.25" customHeight="1" x14ac:dyDescent="0.25">
      <c r="C11" s="76" t="s">
        <v>140</v>
      </c>
      <c r="D11" s="78" t="s">
        <v>153</v>
      </c>
      <c r="E11" s="68">
        <v>1</v>
      </c>
      <c r="F11" s="67" t="e">
        <f>'Encarregada 44h'!E96</f>
        <v>#DIV/0!</v>
      </c>
      <c r="G11" s="67" t="e">
        <f t="shared" si="0"/>
        <v>#DIV/0!</v>
      </c>
      <c r="H11" s="67" t="e">
        <f t="shared" si="1"/>
        <v>#DIV/0!</v>
      </c>
    </row>
    <row r="12" spans="3:8" ht="24.75" customHeight="1" x14ac:dyDescent="0.25">
      <c r="C12" s="82" t="s">
        <v>141</v>
      </c>
      <c r="D12" s="82"/>
      <c r="E12" s="83">
        <f>SUM(E5:E11)</f>
        <v>26</v>
      </c>
      <c r="F12" s="84" t="e">
        <f>SUM(F5:F11)</f>
        <v>#DIV/0!</v>
      </c>
      <c r="G12" s="84" t="e">
        <f>SUM(G5:G11)</f>
        <v>#DIV/0!</v>
      </c>
      <c r="H12" s="84" t="e">
        <f t="shared" si="1"/>
        <v>#DIV/0!</v>
      </c>
    </row>
    <row r="15" spans="3:8" x14ac:dyDescent="0.25">
      <c r="H15" s="69"/>
    </row>
    <row r="16" spans="3:8" x14ac:dyDescent="0.25">
      <c r="G16" s="69"/>
    </row>
  </sheetData>
  <mergeCells count="1">
    <mergeCell ref="C2:H3"/>
  </mergeCells>
  <pageMargins left="0.511811024" right="0.511811024" top="0.78740157499999996" bottom="0.78740157499999996" header="0.31496062000000002" footer="0.31496062000000002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Faxineiro 44h</vt:lpstr>
      <vt:lpstr>Faxineiro 30h</vt:lpstr>
      <vt:lpstr>Faxineiro 30h com insalubridade</vt:lpstr>
      <vt:lpstr>Limp vidros 30h periculosidade</vt:lpstr>
      <vt:lpstr>Copeira 44h</vt:lpstr>
      <vt:lpstr>Copeira 30h</vt:lpstr>
      <vt:lpstr>Encarregada 44h</vt:lpstr>
      <vt:lpstr>Planilha RESUMO</vt:lpstr>
      <vt:lpstr>'Copeira 30h'!Area_de_impressao</vt:lpstr>
      <vt:lpstr>'Copeira 44h'!Area_de_impressao</vt:lpstr>
      <vt:lpstr>'Encarregada 44h'!Area_de_impressao</vt:lpstr>
      <vt:lpstr>'Faxineiro 30h'!Area_de_impressao</vt:lpstr>
      <vt:lpstr>'Faxineiro 30h com insalubridade'!Area_de_impressao</vt:lpstr>
      <vt:lpstr>'Faxineiro 44h'!Area_de_impressao</vt:lpstr>
      <vt:lpstr>'Limp vidros 30h periculosidade'!Area_de_impressao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Daniel Rattes De Vasconcelos</dc:creator>
  <cp:lastModifiedBy>Luciana Sodre De Souza Silva</cp:lastModifiedBy>
  <cp:lastPrinted>2024-07-23T02:10:26Z</cp:lastPrinted>
  <dcterms:created xsi:type="dcterms:W3CDTF">2024-06-19T14:45:30Z</dcterms:created>
  <dcterms:modified xsi:type="dcterms:W3CDTF">2024-07-30T18:01:20Z</dcterms:modified>
</cp:coreProperties>
</file>